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0" yWindow="18900" windowWidth="30600" windowHeight="18840" activeTab="0"/>
  </bookViews>
  <sheets>
    <sheet name="Tab 75" sheetId="1" r:id="rId1"/>
    <sheet name="SW1748" sheetId="2" r:id="rId2"/>
  </sheets>
  <definedNames>
    <definedName name="_xlnm.Print_Area" localSheetId="0">'Tab 75'!$A$1:$U$32</definedName>
  </definedNames>
  <calcPr fullCalcOnLoad="1"/>
</workbook>
</file>

<file path=xl/sharedStrings.xml><?xml version="1.0" encoding="utf-8"?>
<sst xmlns="http://schemas.openxmlformats.org/spreadsheetml/2006/main" count="175" uniqueCount="95">
  <si>
    <t>Total council fund housing</t>
  </si>
  <si>
    <t>Lending to registered social landlords</t>
  </si>
  <si>
    <t>Lending to other borrowers</t>
  </si>
  <si>
    <t>Total housing / SDA Act advances</t>
  </si>
  <si>
    <t>Total housing</t>
  </si>
  <si>
    <t>Expenditure</t>
  </si>
  <si>
    <t>Total receipts</t>
  </si>
  <si>
    <t>Receipts</t>
  </si>
  <si>
    <t>2011/12</t>
  </si>
  <si>
    <t>2011-12</t>
  </si>
  <si>
    <t>Notes: Housing association figures include credit approvals vired from</t>
  </si>
  <si>
    <t>Sources: Welsh Housing Statistics, Welsh Office and Welsh  Government; Welsh Local Government Finance Statistics (capital receipts), Welsh Government.</t>
  </si>
  <si>
    <t>On housing association expenditure see notes to Table 76.</t>
  </si>
  <si>
    <t>Slum clearance</t>
  </si>
  <si>
    <t>Table 75 Welsh housing capital expenditure</t>
  </si>
  <si>
    <t>£ million</t>
  </si>
  <si>
    <t>1981/82</t>
  </si>
  <si>
    <t>1985/86</t>
  </si>
  <si>
    <t>1990/91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</si>
  <si>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</si>
  <si>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</si>
  <si>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</si>
  <si>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</si>
  <si>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</si>
  <si>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</si>
  <si>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</si>
  <si>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</si>
  <si>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</si>
  <si>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</si>
  <si>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</si>
  <si>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</si>
  <si>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</si>
  <si>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</si>
  <si>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</si>
  <si>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Gross investment</t>
  </si>
  <si>
    <t>Local authorities:</t>
  </si>
  <si>
    <t>HRA acquisitions and new build</t>
  </si>
  <si>
    <t>+</t>
  </si>
  <si>
    <t>HRA renovation</t>
  </si>
  <si>
    <t>Enveloping and environmental works</t>
  </si>
  <si>
    <t>Improvement grants etc.</t>
  </si>
  <si>
    <t>Private housing loans</t>
  </si>
  <si>
    <t xml:space="preserve"> </t>
  </si>
  <si>
    <t>=</t>
  </si>
  <si>
    <t>Total local authorities</t>
  </si>
  <si>
    <t>Housing associations</t>
  </si>
  <si>
    <t>Total gross investment (A)</t>
  </si>
  <si>
    <t>Capital receipts:</t>
  </si>
  <si>
    <t>Local authorities</t>
  </si>
  <si>
    <t xml:space="preserve">         –</t>
  </si>
  <si>
    <t xml:space="preserve">        –</t>
  </si>
  <si>
    <t>Total receipts (B)</t>
  </si>
  <si>
    <t>Total net investment (A–B)</t>
  </si>
  <si>
    <t>Welsh local authorities. 'HRA acquisitions and newbuild etc.' includes other HRA; 'Improvement grants' includes other non-HRA. Since 1998/99 housing associations have retained sales receipts.</t>
  </si>
  <si>
    <t>Low cost homeownership</t>
  </si>
  <si>
    <t>2010/11</t>
  </si>
  <si>
    <t>[001748] Capital expenditure, by service and economic category (£ thousand) (Welsh UAs, service)</t>
  </si>
  <si>
    <t>Local Government Finance Statistics, Welsh Assembly Government</t>
  </si>
  <si>
    <t>Authority</t>
  </si>
  <si>
    <t>Total Wales</t>
  </si>
  <si>
    <t>Column</t>
  </si>
  <si>
    <t>Total expenditure</t>
  </si>
  <si>
    <t>Year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</si>
  <si>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</si>
  <si>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</si>
  <si>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</si>
  <si>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</si>
  <si>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</si>
  <si>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</si>
  <si>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</si>
  <si>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</si>
  <si>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</si>
  <si>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</si>
  <si>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</si>
  <si>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</si>
  <si>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</si>
  <si>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</si>
  <si>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</si>
  <si>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Row</t>
  </si>
  <si>
    <t>Acquisition / sale of land for housing revenue account (HRA)</t>
  </si>
  <si>
    <t>New building of HRA dwellings</t>
  </si>
  <si>
    <t>Purchase / sale of HRA dwellings</t>
  </si>
  <si>
    <t>Premature full repayment of principal on mortgages / loans provided for council house purchase</t>
  </si>
  <si>
    <t>Mortgages / loans provided for council house purchase</t>
  </si>
  <si>
    <t>Improvements and repairs to HRA PRCs</t>
  </si>
  <si>
    <t>Improvements and repairs to other HRA dwellings</t>
  </si>
  <si>
    <t>Low cost home ownership (HRA)</t>
  </si>
  <si>
    <t>Other HRA</t>
  </si>
  <si>
    <t>Total Housing Revenue Account (HRA)</t>
  </si>
  <si>
    <t>Environmental work in renewal areas</t>
  </si>
  <si>
    <t>Group repair</t>
  </si>
  <si>
    <t>Low cost home ownership (non-HRA)</t>
  </si>
  <si>
    <t>Other council fund housing</t>
  </si>
  <si>
    <t>Renovation grants</t>
  </si>
  <si>
    <t>Other grants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</si>
</sst>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_ ;[Red]\-#,##0\ "/>
    <numFmt numFmtId="171" formatCode="_-* #,##0.0_-;\-* #,##0.0_-;_-* &quot;-&quot;??_-;_-@_-"/>
    <numFmt numFmtId="172" formatCode="_-* #,##0_-;\-* #,##0_-;_-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"/>
    <numFmt numFmtId="182" formatCode="0.000"/>
    <numFmt numFmtId="183" formatCode="#,##0.000_ ;[Red]\-#,##0.000\ "/>
    <numFmt numFmtId="184" formatCode="#,##0.0"/>
    <numFmt numFmtId="185" formatCode="#,##0.0_ ;[Red]\-#,##0.0\ "/>
    <numFmt numFmtId="186" formatCode="#,##0.00_ ;[Red]\-#,##0.00\ "/>
    <numFmt numFmtId="187" formatCode="m/d/yy"/>
    <numFmt numFmtId="188" formatCode="m/d/yy\ h:mm"/>
    <numFmt numFmtId="189" formatCode="#,##0_);\(#,##0\)"/>
    <numFmt numFmtId="190" formatCode="#,##0_);[Red]\(#,##0\)"/>
    <numFmt numFmtId="191" formatCode="#,##0.00_);\(#,##0.00\)"/>
    <numFmt numFmtId="192" formatCode="#,##0.00_);[Red]\(#,##0.00\)"/>
  </numFmts>
  <fonts count="24"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Geneva"/>
      <family val="0"/>
    </font>
    <font>
      <i/>
      <sz val="11"/>
      <color indexed="23"/>
      <name val="Calibri"/>
      <family val="2"/>
    </font>
    <font>
      <u val="single"/>
      <sz val="9"/>
      <color indexed="36"/>
      <name val="Genev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Genev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21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57">
      <alignment/>
      <protection/>
    </xf>
    <xf numFmtId="0" fontId="6" fillId="0" borderId="10" xfId="57" applyBorder="1">
      <alignment/>
      <protection/>
    </xf>
    <xf numFmtId="0" fontId="6" fillId="0" borderId="0" xfId="57" applyBorder="1">
      <alignment/>
      <protection/>
    </xf>
    <xf numFmtId="0" fontId="21" fillId="0" borderId="0" xfId="58">
      <alignment/>
      <protection/>
    </xf>
    <xf numFmtId="0" fontId="21" fillId="0" borderId="0" xfId="58" applyAlignment="1">
      <alignment horizontal="center"/>
      <protection/>
    </xf>
    <xf numFmtId="0" fontId="21" fillId="0" borderId="11" xfId="58" applyBorder="1">
      <alignment/>
      <protection/>
    </xf>
    <xf numFmtId="0" fontId="21" fillId="0" borderId="12" xfId="58" applyBorder="1">
      <alignment/>
      <protection/>
    </xf>
    <xf numFmtId="170" fontId="21" fillId="0" borderId="0" xfId="58" applyNumberFormat="1" applyBorder="1">
      <alignment/>
      <protection/>
    </xf>
    <xf numFmtId="0" fontId="21" fillId="0" borderId="13" xfId="58" applyBorder="1">
      <alignment/>
      <protection/>
    </xf>
    <xf numFmtId="0" fontId="22" fillId="0" borderId="14" xfId="58" applyFont="1" applyBorder="1">
      <alignment/>
      <protection/>
    </xf>
    <xf numFmtId="0" fontId="22" fillId="0" borderId="15" xfId="58" applyFont="1" applyBorder="1">
      <alignment/>
      <protection/>
    </xf>
    <xf numFmtId="0" fontId="22" fillId="0" borderId="16" xfId="58" applyFont="1" applyBorder="1">
      <alignment/>
      <protection/>
    </xf>
    <xf numFmtId="0" fontId="22" fillId="0" borderId="14" xfId="58" applyFont="1" applyBorder="1" applyAlignment="1">
      <alignment horizontal="center"/>
      <protection/>
    </xf>
    <xf numFmtId="0" fontId="22" fillId="0" borderId="15" xfId="58" applyFont="1" applyBorder="1" applyAlignment="1">
      <alignment horizontal="center"/>
      <protection/>
    </xf>
    <xf numFmtId="0" fontId="22" fillId="0" borderId="16" xfId="58" applyFont="1" applyBorder="1" applyAlignment="1">
      <alignment horizontal="center"/>
      <protection/>
    </xf>
    <xf numFmtId="0" fontId="22" fillId="0" borderId="17" xfId="58" applyFont="1" applyBorder="1">
      <alignment/>
      <protection/>
    </xf>
    <xf numFmtId="0" fontId="21" fillId="0" borderId="18" xfId="58" applyBorder="1">
      <alignment/>
      <protection/>
    </xf>
    <xf numFmtId="0" fontId="22" fillId="0" borderId="19" xfId="58" applyFont="1" applyBorder="1">
      <alignment/>
      <protection/>
    </xf>
    <xf numFmtId="0" fontId="21" fillId="0" borderId="20" xfId="58" applyBorder="1">
      <alignment/>
      <protection/>
    </xf>
    <xf numFmtId="0" fontId="21" fillId="0" borderId="19" xfId="58" applyBorder="1">
      <alignment/>
      <protection/>
    </xf>
    <xf numFmtId="0" fontId="22" fillId="0" borderId="21" xfId="58" applyFont="1" applyBorder="1">
      <alignment/>
      <protection/>
    </xf>
    <xf numFmtId="0" fontId="22" fillId="0" borderId="0" xfId="58" applyFont="1" applyBorder="1" applyAlignment="1">
      <alignment/>
      <protection/>
    </xf>
    <xf numFmtId="181" fontId="21" fillId="0" borderId="0" xfId="58" applyNumberFormat="1">
      <alignment/>
      <protection/>
    </xf>
    <xf numFmtId="182" fontId="21" fillId="0" borderId="0" xfId="58" applyNumberFormat="1">
      <alignment/>
      <protection/>
    </xf>
    <xf numFmtId="0" fontId="23" fillId="0" borderId="0" xfId="58" applyFont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70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13" fillId="0" borderId="0" xfId="53" applyFont="1" applyAlignment="1" applyProtection="1">
      <alignment/>
      <protection/>
    </xf>
    <xf numFmtId="0" fontId="21" fillId="0" borderId="0" xfId="58" applyBorder="1">
      <alignment/>
      <protection/>
    </xf>
    <xf numFmtId="185" fontId="21" fillId="0" borderId="0" xfId="58" applyNumberFormat="1" applyBorder="1">
      <alignment/>
      <protection/>
    </xf>
    <xf numFmtId="0" fontId="21" fillId="0" borderId="0" xfId="58" applyFont="1" applyAlignment="1">
      <alignment horizontal="center"/>
      <protection/>
    </xf>
    <xf numFmtId="181" fontId="6" fillId="0" borderId="0" xfId="57" applyNumberFormat="1" applyFont="1" applyFill="1">
      <alignment/>
      <protection/>
    </xf>
    <xf numFmtId="0" fontId="6" fillId="24" borderId="22" xfId="57" applyFont="1" applyFill="1" applyBorder="1" applyAlignment="1">
      <alignment horizontal="right"/>
      <protection/>
    </xf>
    <xf numFmtId="181" fontId="6" fillId="24" borderId="0" xfId="57" applyNumberFormat="1" applyFont="1" applyFill="1">
      <alignment/>
      <protection/>
    </xf>
    <xf numFmtId="0" fontId="6" fillId="24" borderId="0" xfId="57" applyFont="1" applyFill="1">
      <alignment/>
      <protection/>
    </xf>
    <xf numFmtId="0" fontId="6" fillId="24" borderId="0" xfId="57" applyFont="1" applyFill="1" applyAlignment="1">
      <alignment horizontal="right"/>
      <protection/>
    </xf>
    <xf numFmtId="0" fontId="6" fillId="24" borderId="19" xfId="57" applyFont="1" applyFill="1" applyBorder="1" applyAlignment="1">
      <alignment horizontal="right"/>
      <protection/>
    </xf>
    <xf numFmtId="0" fontId="6" fillId="24" borderId="10" xfId="57" applyFont="1" applyFill="1" applyBorder="1">
      <alignment/>
      <protection/>
    </xf>
    <xf numFmtId="0" fontId="6" fillId="24" borderId="10" xfId="57" applyFont="1" applyFill="1" applyBorder="1" applyAlignment="1">
      <alignment horizontal="right"/>
      <protection/>
    </xf>
    <xf numFmtId="0" fontId="6" fillId="24" borderId="20" xfId="57" applyFont="1" applyFill="1" applyBorder="1" applyAlignment="1">
      <alignment horizontal="right"/>
      <protection/>
    </xf>
    <xf numFmtId="0" fontId="6" fillId="24" borderId="21" xfId="57" applyFont="1" applyFill="1" applyBorder="1" applyAlignment="1">
      <alignment horizontal="right"/>
      <protection/>
    </xf>
    <xf numFmtId="0" fontId="6" fillId="24" borderId="0" xfId="57" applyFont="1" applyFill="1" applyBorder="1" applyAlignment="1">
      <alignment horizontal="right"/>
      <protection/>
    </xf>
    <xf numFmtId="181" fontId="6" fillId="24" borderId="0" xfId="57" applyNumberFormat="1" applyFont="1" applyFill="1" applyAlignment="1">
      <alignment horizontal="right"/>
      <protection/>
    </xf>
    <xf numFmtId="181" fontId="6" fillId="24" borderId="21" xfId="57" applyNumberFormat="1" applyFont="1" applyFill="1" applyBorder="1" applyAlignment="1">
      <alignment horizontal="right"/>
      <protection/>
    </xf>
    <xf numFmtId="181" fontId="6" fillId="24" borderId="0" xfId="57" applyNumberFormat="1" applyFont="1" applyFill="1" applyBorder="1" applyAlignment="1">
      <alignment horizontal="right"/>
      <protection/>
    </xf>
    <xf numFmtId="0" fontId="6" fillId="24" borderId="0" xfId="57" applyFont="1" applyFill="1" applyBorder="1">
      <alignment/>
      <protection/>
    </xf>
    <xf numFmtId="181" fontId="0" fillId="24" borderId="0" xfId="0" applyNumberFormat="1" applyFont="1" applyFill="1" applyAlignment="1">
      <alignment horizontal="right"/>
    </xf>
    <xf numFmtId="0" fontId="6" fillId="24" borderId="20" xfId="57" applyFont="1" applyFill="1" applyBorder="1">
      <alignment/>
      <protection/>
    </xf>
    <xf numFmtId="0" fontId="6" fillId="0" borderId="0" xfId="57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0-075" xfId="57"/>
    <cellStyle name="Normal_downloa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swales.wales.gov.uk/TableViewer/tableView.aspx?ReportId=174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6" sqref="B36"/>
    </sheetView>
  </sheetViews>
  <sheetFormatPr defaultColWidth="6.10546875" defaultRowHeight="15"/>
  <cols>
    <col min="1" max="1" width="2.4453125" style="1" customWidth="1"/>
    <col min="2" max="2" width="19.10546875" style="1" customWidth="1"/>
    <col min="3" max="21" width="5.6640625" style="1" bestFit="1" customWidth="1"/>
    <col min="22" max="16384" width="6.10546875" style="1" customWidth="1"/>
  </cols>
  <sheetData>
    <row r="1" ht="12.75">
      <c r="A1" s="1" t="s">
        <v>14</v>
      </c>
    </row>
    <row r="2" ht="12.75">
      <c r="A2" s="1" t="s">
        <v>15</v>
      </c>
    </row>
    <row r="3" spans="1:18" ht="12.75">
      <c r="A3" s="2"/>
      <c r="B3" s="2"/>
      <c r="C3" s="2"/>
      <c r="D3" s="2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2" ht="12.75">
      <c r="A4" s="37"/>
      <c r="B4" s="37"/>
      <c r="C4" s="38" t="s">
        <v>16</v>
      </c>
      <c r="D4" s="38" t="s">
        <v>17</v>
      </c>
      <c r="E4" s="35" t="s">
        <v>18</v>
      </c>
      <c r="F4" s="39" t="s">
        <v>19</v>
      </c>
      <c r="G4" s="35" t="s">
        <v>20</v>
      </c>
      <c r="H4" s="38" t="s">
        <v>21</v>
      </c>
      <c r="I4" s="38" t="s">
        <v>22</v>
      </c>
      <c r="J4" s="38" t="s">
        <v>23</v>
      </c>
      <c r="K4" s="38" t="s">
        <v>24</v>
      </c>
      <c r="L4" s="38" t="s">
        <v>25</v>
      </c>
      <c r="M4" s="38" t="s">
        <v>26</v>
      </c>
      <c r="N4" s="38" t="s">
        <v>27</v>
      </c>
      <c r="O4" s="38" t="s">
        <v>28</v>
      </c>
      <c r="P4" s="38" t="s">
        <v>29</v>
      </c>
      <c r="Q4" s="38" t="s">
        <v>30</v>
      </c>
      <c r="R4" s="38" t="s">
        <v>31</v>
      </c>
      <c r="S4" s="35" t="s">
        <v>32</v>
      </c>
      <c r="T4" s="35" t="s">
        <v>33</v>
      </c>
      <c r="U4" s="35" t="s">
        <v>55</v>
      </c>
      <c r="V4" s="35" t="s">
        <v>8</v>
      </c>
    </row>
    <row r="5" spans="1:22" ht="12.75">
      <c r="A5" s="40"/>
      <c r="B5" s="40"/>
      <c r="C5" s="41"/>
      <c r="D5" s="41"/>
      <c r="E5" s="41"/>
      <c r="F5" s="42"/>
      <c r="G5" s="41"/>
      <c r="H5" s="41"/>
      <c r="I5" s="41"/>
      <c r="J5" s="41"/>
      <c r="K5" s="41"/>
      <c r="L5" s="41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>
      <c r="A6" s="37" t="s">
        <v>34</v>
      </c>
      <c r="B6" s="37"/>
      <c r="C6" s="38"/>
      <c r="D6" s="38"/>
      <c r="E6" s="44"/>
      <c r="F6" s="43"/>
      <c r="G6" s="44"/>
      <c r="H6" s="38"/>
      <c r="I6" s="38"/>
      <c r="J6" s="38"/>
      <c r="K6" s="38"/>
      <c r="L6" s="38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t="12.75">
      <c r="A7" s="37"/>
      <c r="B7" s="37" t="s">
        <v>35</v>
      </c>
      <c r="C7" s="38"/>
      <c r="D7" s="38"/>
      <c r="E7" s="44"/>
      <c r="F7" s="43"/>
      <c r="G7" s="44"/>
      <c r="H7" s="38"/>
      <c r="I7" s="38"/>
      <c r="J7" s="38"/>
      <c r="K7" s="38"/>
      <c r="L7" s="38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ht="12.75">
      <c r="A8" s="37"/>
      <c r="B8" s="37" t="s">
        <v>36</v>
      </c>
      <c r="C8" s="45">
        <v>44.5</v>
      </c>
      <c r="D8" s="45">
        <v>26.2</v>
      </c>
      <c r="E8" s="47">
        <v>20.4</v>
      </c>
      <c r="F8" s="46">
        <v>11.1</v>
      </c>
      <c r="G8" s="47">
        <v>17.6</v>
      </c>
      <c r="H8" s="45">
        <v>5.6</v>
      </c>
      <c r="I8" s="45">
        <v>7.4</v>
      </c>
      <c r="J8" s="45">
        <v>11.1</v>
      </c>
      <c r="K8" s="36">
        <v>7.334</v>
      </c>
      <c r="L8" s="36">
        <v>11.162</v>
      </c>
      <c r="M8" s="36">
        <v>10.52</v>
      </c>
      <c r="N8" s="36">
        <v>12.014037</v>
      </c>
      <c r="O8" s="36">
        <v>10.59528154</v>
      </c>
      <c r="P8" s="36">
        <v>9.558802159999999</v>
      </c>
      <c r="Q8" s="36">
        <v>9.754140999999999</v>
      </c>
      <c r="R8" s="36">
        <v>5.354921999999999</v>
      </c>
      <c r="S8" s="36">
        <v>10.010124</v>
      </c>
      <c r="T8" s="36">
        <v>7.391225970000001</v>
      </c>
      <c r="U8" s="36">
        <f>SW1748!R31</f>
        <v>8.333219999999999</v>
      </c>
      <c r="V8" s="36">
        <f>SW1748!S31</f>
        <v>8.405031000000001</v>
      </c>
    </row>
    <row r="9" spans="1:22" ht="12.75">
      <c r="A9" s="37" t="s">
        <v>37</v>
      </c>
      <c r="B9" s="37" t="s">
        <v>38</v>
      </c>
      <c r="C9" s="45">
        <v>24.3</v>
      </c>
      <c r="D9" s="45">
        <v>49.7</v>
      </c>
      <c r="E9" s="47">
        <v>105.8</v>
      </c>
      <c r="F9" s="46">
        <v>89.8</v>
      </c>
      <c r="G9" s="47">
        <v>56.2</v>
      </c>
      <c r="H9" s="45">
        <v>62.4</v>
      </c>
      <c r="I9" s="45">
        <v>77.1</v>
      </c>
      <c r="J9" s="45">
        <v>58.7</v>
      </c>
      <c r="K9" s="36">
        <v>76.987</v>
      </c>
      <c r="L9" s="36">
        <v>85.578</v>
      </c>
      <c r="M9" s="36">
        <v>95.631</v>
      </c>
      <c r="N9" s="36">
        <v>91.53345999999999</v>
      </c>
      <c r="O9" s="36">
        <v>119.35188067</v>
      </c>
      <c r="P9" s="36">
        <v>140.42303734</v>
      </c>
      <c r="Q9" s="36">
        <v>156.964462</v>
      </c>
      <c r="R9" s="36">
        <v>144.86810986</v>
      </c>
      <c r="S9" s="36">
        <v>129.48759961000002</v>
      </c>
      <c r="T9" s="36">
        <v>123.754832</v>
      </c>
      <c r="U9" s="36">
        <f>SW1748!R32</f>
        <v>119.5526394</v>
      </c>
      <c r="V9" s="36">
        <f>SW1748!S32</f>
        <v>138.0731</v>
      </c>
    </row>
    <row r="10" spans="1:22" ht="12.75">
      <c r="A10" s="37" t="s">
        <v>37</v>
      </c>
      <c r="B10" s="37" t="s">
        <v>39</v>
      </c>
      <c r="C10" s="45">
        <v>0.3</v>
      </c>
      <c r="D10" s="45">
        <v>4.8</v>
      </c>
      <c r="E10" s="47">
        <v>26.2</v>
      </c>
      <c r="F10" s="46">
        <v>18.3</v>
      </c>
      <c r="G10" s="47">
        <v>15.8</v>
      </c>
      <c r="H10" s="45">
        <v>15.5</v>
      </c>
      <c r="I10" s="45">
        <v>14.8</v>
      </c>
      <c r="J10" s="45">
        <v>14</v>
      </c>
      <c r="K10" s="36">
        <v>11.585</v>
      </c>
      <c r="L10" s="36">
        <v>14.989</v>
      </c>
      <c r="M10" s="36">
        <v>15.737</v>
      </c>
      <c r="N10" s="36">
        <v>26.120860999999998</v>
      </c>
      <c r="O10" s="36">
        <v>28.72056983991684</v>
      </c>
      <c r="P10" s="36">
        <v>31.14386975</v>
      </c>
      <c r="Q10" s="36">
        <v>25.248084</v>
      </c>
      <c r="R10" s="36">
        <v>25.299422</v>
      </c>
      <c r="S10" s="36">
        <v>29.292600999999998</v>
      </c>
      <c r="T10" s="36">
        <v>26.06444</v>
      </c>
      <c r="U10" s="36">
        <f>SW1748!R33</f>
        <v>19.455712</v>
      </c>
      <c r="V10" s="36">
        <f>SW1748!S33</f>
        <v>17.659034</v>
      </c>
    </row>
    <row r="11" spans="1:22" ht="12.75">
      <c r="A11" s="37" t="s">
        <v>37</v>
      </c>
      <c r="B11" s="37" t="s">
        <v>13</v>
      </c>
      <c r="C11" s="45">
        <v>2</v>
      </c>
      <c r="D11" s="45">
        <v>0.6</v>
      </c>
      <c r="E11" s="47">
        <v>0.7</v>
      </c>
      <c r="F11" s="46">
        <v>0.7</v>
      </c>
      <c r="G11" s="47">
        <v>0.9</v>
      </c>
      <c r="H11" s="45">
        <v>0.4</v>
      </c>
      <c r="I11" s="45">
        <v>0.7</v>
      </c>
      <c r="J11" s="45">
        <v>0.5</v>
      </c>
      <c r="K11" s="36">
        <v>0.299</v>
      </c>
      <c r="L11" s="36">
        <v>0.526</v>
      </c>
      <c r="M11" s="36">
        <v>0.489</v>
      </c>
      <c r="N11" s="36">
        <v>0.524</v>
      </c>
      <c r="O11" s="36">
        <v>0.43</v>
      </c>
      <c r="P11" s="36">
        <v>0.06187835</v>
      </c>
      <c r="Q11" s="36">
        <v>0.039191000000000004</v>
      </c>
      <c r="R11" s="36">
        <v>0.03344</v>
      </c>
      <c r="S11" s="36">
        <v>0.02779</v>
      </c>
      <c r="T11" s="36">
        <v>0.02162</v>
      </c>
      <c r="U11" s="36">
        <f>SW1748!R34</f>
        <v>0</v>
      </c>
      <c r="V11" s="36">
        <f>SW1748!S34</f>
        <v>0</v>
      </c>
    </row>
    <row r="12" spans="1:22" ht="12.75">
      <c r="A12" s="37" t="s">
        <v>37</v>
      </c>
      <c r="B12" s="37" t="s">
        <v>54</v>
      </c>
      <c r="C12" s="45">
        <v>0.6</v>
      </c>
      <c r="D12" s="45">
        <v>0.4</v>
      </c>
      <c r="E12" s="47">
        <v>3.4</v>
      </c>
      <c r="F12" s="46">
        <v>7.3</v>
      </c>
      <c r="G12" s="47">
        <v>8.8</v>
      </c>
      <c r="H12" s="45">
        <v>12.4</v>
      </c>
      <c r="I12" s="45">
        <v>5.9</v>
      </c>
      <c r="J12" s="45">
        <v>1.1</v>
      </c>
      <c r="K12" s="36">
        <v>0.892</v>
      </c>
      <c r="L12" s="36">
        <v>0.89</v>
      </c>
      <c r="M12" s="36">
        <v>0.008</v>
      </c>
      <c r="N12" s="36">
        <v>0.047</v>
      </c>
      <c r="O12" s="36">
        <v>0.001</v>
      </c>
      <c r="P12" s="36">
        <v>0.257</v>
      </c>
      <c r="Q12" s="36">
        <v>0.134</v>
      </c>
      <c r="R12" s="36">
        <v>0.258</v>
      </c>
      <c r="S12" s="36">
        <v>4.67</v>
      </c>
      <c r="T12" s="36">
        <v>3.41</v>
      </c>
      <c r="U12" s="36">
        <f>SW1748!R35</f>
        <v>0.476</v>
      </c>
      <c r="V12" s="36">
        <f>SW1748!S35</f>
        <v>1.7705</v>
      </c>
    </row>
    <row r="13" spans="1:22" ht="12.75">
      <c r="A13" s="37" t="s">
        <v>37</v>
      </c>
      <c r="B13" s="37" t="s">
        <v>40</v>
      </c>
      <c r="C13" s="45">
        <v>18.5</v>
      </c>
      <c r="D13" s="45">
        <v>55.3</v>
      </c>
      <c r="E13" s="47">
        <v>93.5</v>
      </c>
      <c r="F13" s="46">
        <v>177.3</v>
      </c>
      <c r="G13" s="47">
        <v>171.7</v>
      </c>
      <c r="H13" s="45">
        <v>146.4</v>
      </c>
      <c r="I13" s="45">
        <v>126.7</v>
      </c>
      <c r="J13" s="45">
        <v>107.8</v>
      </c>
      <c r="K13" s="36">
        <v>97.576</v>
      </c>
      <c r="L13" s="36">
        <v>88.536</v>
      </c>
      <c r="M13" s="36">
        <v>96.875</v>
      </c>
      <c r="N13" s="36">
        <v>90.613586</v>
      </c>
      <c r="O13" s="36">
        <v>83.22351427747321</v>
      </c>
      <c r="P13" s="36">
        <v>76.00749397999999</v>
      </c>
      <c r="Q13" s="36">
        <v>74.873051</v>
      </c>
      <c r="R13" s="36">
        <v>71.28316275</v>
      </c>
      <c r="S13" s="36">
        <v>64.649305</v>
      </c>
      <c r="T13" s="36">
        <v>56.623943999999995</v>
      </c>
      <c r="U13" s="36">
        <f>SW1748!R36</f>
        <v>62.266879</v>
      </c>
      <c r="V13" s="36">
        <f>SW1748!S36</f>
        <v>63.64668437</v>
      </c>
    </row>
    <row r="14" spans="1:22" ht="12.75">
      <c r="A14" s="37" t="s">
        <v>37</v>
      </c>
      <c r="B14" s="37" t="s">
        <v>41</v>
      </c>
      <c r="C14" s="45">
        <v>5.7</v>
      </c>
      <c r="D14" s="45">
        <v>2.4</v>
      </c>
      <c r="E14" s="47">
        <v>5.1</v>
      </c>
      <c r="F14" s="46">
        <v>0.2</v>
      </c>
      <c r="G14" s="47">
        <v>0.1</v>
      </c>
      <c r="H14" s="45">
        <v>0.1</v>
      </c>
      <c r="I14" s="45">
        <v>0</v>
      </c>
      <c r="J14" s="45">
        <v>0</v>
      </c>
      <c r="K14" s="36">
        <v>0.003</v>
      </c>
      <c r="L14" s="36">
        <v>0.043</v>
      </c>
      <c r="M14" s="36">
        <v>0.022</v>
      </c>
      <c r="N14" s="36">
        <v>0.066</v>
      </c>
      <c r="O14" s="36">
        <v>0.006</v>
      </c>
      <c r="P14" s="36">
        <v>0.009</v>
      </c>
      <c r="Q14" s="36">
        <v>0</v>
      </c>
      <c r="R14" s="36">
        <v>0</v>
      </c>
      <c r="S14" s="36">
        <v>0.033</v>
      </c>
      <c r="T14" s="36">
        <v>0.179</v>
      </c>
      <c r="U14" s="36">
        <f>SW1748!R37</f>
        <v>0</v>
      </c>
      <c r="V14" s="36">
        <f>SW1748!S37</f>
        <v>0.593978</v>
      </c>
    </row>
    <row r="15" spans="1:22" ht="12.75">
      <c r="A15" s="37"/>
      <c r="B15" s="37"/>
      <c r="C15" s="45"/>
      <c r="D15" s="45"/>
      <c r="E15" s="47"/>
      <c r="F15" s="46"/>
      <c r="G15" s="47"/>
      <c r="H15" s="45"/>
      <c r="I15" s="45"/>
      <c r="J15" s="45" t="s">
        <v>42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37"/>
    </row>
    <row r="16" spans="1:22" ht="12.75">
      <c r="A16" s="37" t="s">
        <v>43</v>
      </c>
      <c r="B16" s="37" t="s">
        <v>44</v>
      </c>
      <c r="C16" s="45">
        <v>95.9</v>
      </c>
      <c r="D16" s="45">
        <v>139.4</v>
      </c>
      <c r="E16" s="47">
        <v>255.1</v>
      </c>
      <c r="F16" s="46">
        <v>304.7</v>
      </c>
      <c r="G16" s="47">
        <v>271</v>
      </c>
      <c r="H16" s="45">
        <v>242.8</v>
      </c>
      <c r="I16" s="45">
        <v>232.7</v>
      </c>
      <c r="J16" s="45">
        <v>193.3</v>
      </c>
      <c r="K16" s="36">
        <v>194.676</v>
      </c>
      <c r="L16" s="36">
        <v>201.724</v>
      </c>
      <c r="M16" s="36">
        <v>219.282</v>
      </c>
      <c r="N16" s="36">
        <v>220.91894399999995</v>
      </c>
      <c r="O16" s="36">
        <v>242.32824632739005</v>
      </c>
      <c r="P16" s="36">
        <v>257.46108158000004</v>
      </c>
      <c r="Q16" s="36">
        <v>267.012929</v>
      </c>
      <c r="R16" s="36">
        <v>247.09705660999998</v>
      </c>
      <c r="S16" s="36">
        <v>238.17041961</v>
      </c>
      <c r="T16" s="36">
        <v>217.44506196999998</v>
      </c>
      <c r="U16" s="36">
        <f>SW1748!R38</f>
        <v>210.0844504</v>
      </c>
      <c r="V16" s="36">
        <f>SW1748!S38</f>
        <v>230.14832737</v>
      </c>
    </row>
    <row r="17" spans="1:22" ht="12.75">
      <c r="A17" s="37"/>
      <c r="B17" s="37"/>
      <c r="C17" s="45"/>
      <c r="D17" s="45"/>
      <c r="E17" s="47"/>
      <c r="F17" s="46"/>
      <c r="G17" s="47"/>
      <c r="H17" s="45"/>
      <c r="I17" s="45"/>
      <c r="J17" s="45"/>
      <c r="K17" s="45"/>
      <c r="L17" s="45"/>
      <c r="M17" s="45"/>
      <c r="N17" s="45"/>
      <c r="O17" s="45"/>
      <c r="P17" s="36"/>
      <c r="Q17" s="36"/>
      <c r="R17" s="36"/>
      <c r="S17" s="36"/>
      <c r="T17" s="36"/>
      <c r="U17" s="37"/>
      <c r="V17" s="37"/>
    </row>
    <row r="18" spans="1:22" ht="12.75">
      <c r="A18" s="37" t="s">
        <v>37</v>
      </c>
      <c r="B18" s="37" t="s">
        <v>45</v>
      </c>
      <c r="C18" s="45">
        <v>32.3</v>
      </c>
      <c r="D18" s="45">
        <v>40.6</v>
      </c>
      <c r="E18" s="47">
        <v>116</v>
      </c>
      <c r="F18" s="46">
        <v>106.4</v>
      </c>
      <c r="G18" s="47">
        <v>98.6</v>
      </c>
      <c r="H18" s="45">
        <v>71.2</v>
      </c>
      <c r="I18" s="45">
        <v>67.4</v>
      </c>
      <c r="J18" s="45">
        <v>61.8</v>
      </c>
      <c r="K18" s="45">
        <v>54.9</v>
      </c>
      <c r="L18" s="45">
        <v>57.7</v>
      </c>
      <c r="M18" s="45">
        <v>57.9</v>
      </c>
      <c r="N18" s="45">
        <v>50.3</v>
      </c>
      <c r="O18" s="45">
        <v>64.6</v>
      </c>
      <c r="P18" s="45">
        <v>77.7</v>
      </c>
      <c r="Q18" s="45">
        <v>86.6</v>
      </c>
      <c r="R18" s="45">
        <v>96.4</v>
      </c>
      <c r="S18" s="36">
        <v>135.2</v>
      </c>
      <c r="T18" s="36">
        <v>102.3</v>
      </c>
      <c r="U18" s="48">
        <v>78.2</v>
      </c>
      <c r="V18" s="48">
        <v>91.8</v>
      </c>
    </row>
    <row r="19" spans="1:23" ht="15">
      <c r="A19" s="37"/>
      <c r="B19" s="37"/>
      <c r="C19" s="45"/>
      <c r="D19" s="45"/>
      <c r="E19" s="47"/>
      <c r="F19" s="46"/>
      <c r="G19" s="47"/>
      <c r="H19" s="45"/>
      <c r="I19" s="45"/>
      <c r="J19" s="45"/>
      <c r="K19" s="45"/>
      <c r="L19" s="45"/>
      <c r="M19" s="45"/>
      <c r="N19" s="45"/>
      <c r="O19" s="45"/>
      <c r="P19" s="36"/>
      <c r="Q19" s="36"/>
      <c r="R19" s="36"/>
      <c r="S19" s="36"/>
      <c r="T19" s="36"/>
      <c r="U19" s="36"/>
      <c r="V19" s="49"/>
      <c r="W19" s="34"/>
    </row>
    <row r="20" spans="1:22" ht="12.75">
      <c r="A20" s="37" t="s">
        <v>43</v>
      </c>
      <c r="B20" s="37" t="s">
        <v>46</v>
      </c>
      <c r="C20" s="45">
        <v>128.2</v>
      </c>
      <c r="D20" s="45">
        <v>180</v>
      </c>
      <c r="E20" s="47">
        <v>371.1</v>
      </c>
      <c r="F20" s="46">
        <v>411.1</v>
      </c>
      <c r="G20" s="47">
        <v>369.6</v>
      </c>
      <c r="H20" s="45">
        <v>314</v>
      </c>
      <c r="I20" s="45">
        <v>300.1</v>
      </c>
      <c r="J20" s="45">
        <v>255.1</v>
      </c>
      <c r="K20" s="45">
        <v>249.6</v>
      </c>
      <c r="L20" s="45">
        <v>259.4</v>
      </c>
      <c r="M20" s="45">
        <v>277.2</v>
      </c>
      <c r="N20" s="45">
        <v>271.2</v>
      </c>
      <c r="O20" s="45">
        <v>306.9</v>
      </c>
      <c r="P20" s="45">
        <v>335.2</v>
      </c>
      <c r="Q20" s="36">
        <v>353.6</v>
      </c>
      <c r="R20" s="36">
        <v>343.5</v>
      </c>
      <c r="S20" s="36">
        <f>SUM(S16:S18)</f>
        <v>373.37041961</v>
      </c>
      <c r="T20" s="36">
        <f>SUM(T16:T18)</f>
        <v>319.74506197</v>
      </c>
      <c r="U20" s="36">
        <f>SUM(U16:U18)</f>
        <v>288.2844504</v>
      </c>
      <c r="V20" s="36">
        <f>SUM(V16:V18)</f>
        <v>321.94832737</v>
      </c>
    </row>
    <row r="21" spans="1:22" ht="12.75">
      <c r="A21" s="37"/>
      <c r="B21" s="37"/>
      <c r="C21" s="45"/>
      <c r="D21" s="45"/>
      <c r="E21" s="47"/>
      <c r="F21" s="46"/>
      <c r="G21" s="47"/>
      <c r="H21" s="45"/>
      <c r="I21" s="45"/>
      <c r="J21" s="45"/>
      <c r="K21" s="45"/>
      <c r="L21" s="45"/>
      <c r="M21" s="36" t="s">
        <v>42</v>
      </c>
      <c r="N21" s="36" t="s">
        <v>42</v>
      </c>
      <c r="O21" s="36" t="s">
        <v>42</v>
      </c>
      <c r="P21" s="36" t="s">
        <v>42</v>
      </c>
      <c r="Q21" s="36" t="s">
        <v>42</v>
      </c>
      <c r="R21" s="36" t="s">
        <v>42</v>
      </c>
      <c r="S21" s="36"/>
      <c r="T21" s="36"/>
      <c r="U21" s="37"/>
      <c r="V21" s="37"/>
    </row>
    <row r="22" spans="1:22" ht="12.75">
      <c r="A22" s="37" t="s">
        <v>47</v>
      </c>
      <c r="B22" s="37"/>
      <c r="C22" s="45"/>
      <c r="D22" s="45"/>
      <c r="E22" s="47"/>
      <c r="F22" s="46"/>
      <c r="G22" s="47"/>
      <c r="H22" s="45"/>
      <c r="I22" s="45"/>
      <c r="J22" s="45"/>
      <c r="K22" s="45"/>
      <c r="L22" s="45"/>
      <c r="M22" s="36"/>
      <c r="N22" s="36"/>
      <c r="O22" s="36"/>
      <c r="P22" s="36"/>
      <c r="Q22" s="36"/>
      <c r="R22" s="36"/>
      <c r="S22" s="36"/>
      <c r="T22" s="36"/>
      <c r="U22" s="37"/>
      <c r="V22" s="37"/>
    </row>
    <row r="23" spans="1:22" ht="12.75">
      <c r="A23" s="37"/>
      <c r="B23" s="37" t="s">
        <v>48</v>
      </c>
      <c r="C23" s="45">
        <v>65.5</v>
      </c>
      <c r="D23" s="45">
        <v>72</v>
      </c>
      <c r="E23" s="47">
        <v>87.2</v>
      </c>
      <c r="F23" s="46">
        <v>50.6</v>
      </c>
      <c r="G23" s="47">
        <v>49.3</v>
      </c>
      <c r="H23" s="45">
        <v>56.5</v>
      </c>
      <c r="I23" s="45">
        <v>52.4</v>
      </c>
      <c r="J23" s="45">
        <v>69.1</v>
      </c>
      <c r="K23" s="45">
        <v>70.1</v>
      </c>
      <c r="L23" s="45">
        <v>68.5</v>
      </c>
      <c r="M23" s="45">
        <v>102.3</v>
      </c>
      <c r="N23" s="45">
        <v>176.2</v>
      </c>
      <c r="O23" s="45">
        <v>147.7</v>
      </c>
      <c r="P23" s="45">
        <v>88.2</v>
      </c>
      <c r="Q23" s="45">
        <v>75.2</v>
      </c>
      <c r="R23" s="45">
        <v>54.9</v>
      </c>
      <c r="S23" s="45">
        <v>15.90615347</v>
      </c>
      <c r="T23" s="45">
        <f>SW1748!AI29/1000</f>
        <v>12.09835586</v>
      </c>
      <c r="U23" s="45">
        <f>SW1748!AJ29/1000</f>
        <v>22.780524</v>
      </c>
      <c r="V23" s="45">
        <f>SW1748!AK29/1000</f>
        <v>7.288447</v>
      </c>
    </row>
    <row r="24" spans="1:22" ht="12.75">
      <c r="A24" s="37" t="s">
        <v>37</v>
      </c>
      <c r="B24" s="37" t="s">
        <v>45</v>
      </c>
      <c r="C24" s="45">
        <v>1</v>
      </c>
      <c r="D24" s="45">
        <v>3.8</v>
      </c>
      <c r="E24" s="47">
        <v>9.5</v>
      </c>
      <c r="F24" s="46">
        <v>6.5</v>
      </c>
      <c r="G24" s="47">
        <v>6.7</v>
      </c>
      <c r="H24" s="45">
        <v>5.5</v>
      </c>
      <c r="I24" s="45">
        <v>2.4</v>
      </c>
      <c r="J24" s="45" t="s">
        <v>49</v>
      </c>
      <c r="K24" s="45" t="s">
        <v>50</v>
      </c>
      <c r="L24" s="45" t="s">
        <v>50</v>
      </c>
      <c r="M24" s="45" t="s">
        <v>50</v>
      </c>
      <c r="N24" s="45" t="s">
        <v>50</v>
      </c>
      <c r="O24" s="45" t="s">
        <v>50</v>
      </c>
      <c r="P24" s="45" t="s">
        <v>50</v>
      </c>
      <c r="Q24" s="45" t="s">
        <v>50</v>
      </c>
      <c r="R24" s="45" t="s">
        <v>50</v>
      </c>
      <c r="S24" s="45" t="s">
        <v>50</v>
      </c>
      <c r="T24" s="45" t="s">
        <v>50</v>
      </c>
      <c r="U24" s="45" t="s">
        <v>50</v>
      </c>
      <c r="V24" s="45" t="s">
        <v>50</v>
      </c>
    </row>
    <row r="25" spans="1:22" ht="12.75">
      <c r="A25" s="37"/>
      <c r="B25" s="37"/>
      <c r="C25" s="45"/>
      <c r="D25" s="45"/>
      <c r="E25" s="47"/>
      <c r="F25" s="46"/>
      <c r="G25" s="47"/>
      <c r="H25" s="45"/>
      <c r="I25" s="45"/>
      <c r="J25" s="45"/>
      <c r="K25" s="45"/>
      <c r="L25" s="45"/>
      <c r="M25" s="36"/>
      <c r="N25" s="36"/>
      <c r="O25" s="36"/>
      <c r="P25" s="36"/>
      <c r="Q25" s="36"/>
      <c r="R25" s="36"/>
      <c r="S25" s="36"/>
      <c r="T25" s="36"/>
      <c r="U25" s="37"/>
      <c r="V25" s="37"/>
    </row>
    <row r="26" spans="1:22" ht="12.75">
      <c r="A26" s="37" t="s">
        <v>43</v>
      </c>
      <c r="B26" s="37" t="s">
        <v>51</v>
      </c>
      <c r="C26" s="45">
        <v>66.5</v>
      </c>
      <c r="D26" s="45">
        <v>75.8</v>
      </c>
      <c r="E26" s="47">
        <v>96.7</v>
      </c>
      <c r="F26" s="46">
        <v>57.1</v>
      </c>
      <c r="G26" s="47">
        <v>56</v>
      </c>
      <c r="H26" s="45">
        <v>63</v>
      </c>
      <c r="I26" s="45">
        <v>54.8</v>
      </c>
      <c r="J26" s="45">
        <v>69.1</v>
      </c>
      <c r="K26" s="45">
        <v>70.1</v>
      </c>
      <c r="L26" s="45">
        <v>68.5</v>
      </c>
      <c r="M26" s="45">
        <v>102.3</v>
      </c>
      <c r="N26" s="45">
        <v>176.2</v>
      </c>
      <c r="O26" s="45">
        <v>147.7</v>
      </c>
      <c r="P26" s="45">
        <v>88.2</v>
      </c>
      <c r="Q26" s="45">
        <v>75.2</v>
      </c>
      <c r="R26" s="45">
        <v>54.9</v>
      </c>
      <c r="S26" s="45">
        <f>S23</f>
        <v>15.90615347</v>
      </c>
      <c r="T26" s="45">
        <f>T23</f>
        <v>12.09835586</v>
      </c>
      <c r="U26" s="45">
        <f>U23</f>
        <v>22.780524</v>
      </c>
      <c r="V26" s="45">
        <f>V23</f>
        <v>7.288447</v>
      </c>
    </row>
    <row r="27" spans="1:22" ht="12.75">
      <c r="A27" s="37"/>
      <c r="B27" s="37"/>
      <c r="C27" s="45"/>
      <c r="D27" s="45"/>
      <c r="E27" s="47"/>
      <c r="F27" s="46"/>
      <c r="G27" s="47"/>
      <c r="H27" s="45"/>
      <c r="I27" s="45"/>
      <c r="J27" s="45"/>
      <c r="K27" s="45"/>
      <c r="L27" s="45" t="s">
        <v>42</v>
      </c>
      <c r="M27" s="45" t="s">
        <v>42</v>
      </c>
      <c r="N27" s="45" t="s">
        <v>42</v>
      </c>
      <c r="O27" s="45" t="s">
        <v>42</v>
      </c>
      <c r="P27" s="45" t="s">
        <v>42</v>
      </c>
      <c r="Q27" s="45" t="s">
        <v>42</v>
      </c>
      <c r="R27" s="45" t="s">
        <v>42</v>
      </c>
      <c r="S27" s="36"/>
      <c r="T27" s="36"/>
      <c r="U27" s="37"/>
      <c r="V27" s="37"/>
    </row>
    <row r="28" spans="1:22" ht="12.75">
      <c r="A28" s="37"/>
      <c r="B28" s="37" t="s">
        <v>52</v>
      </c>
      <c r="C28" s="45">
        <v>61.7</v>
      </c>
      <c r="D28" s="45">
        <v>104.2</v>
      </c>
      <c r="E28" s="47">
        <v>274.4</v>
      </c>
      <c r="F28" s="46">
        <v>354</v>
      </c>
      <c r="G28" s="47">
        <v>313.6</v>
      </c>
      <c r="H28" s="45">
        <v>251</v>
      </c>
      <c r="I28" s="45">
        <v>245.3</v>
      </c>
      <c r="J28" s="45">
        <v>186</v>
      </c>
      <c r="K28" s="45">
        <v>179.5</v>
      </c>
      <c r="L28" s="45">
        <v>190.9</v>
      </c>
      <c r="M28" s="45">
        <v>174.9</v>
      </c>
      <c r="N28" s="45">
        <v>95</v>
      </c>
      <c r="O28" s="45">
        <v>159.2</v>
      </c>
      <c r="P28" s="45">
        <v>247</v>
      </c>
      <c r="Q28" s="45">
        <v>278.4</v>
      </c>
      <c r="R28" s="45">
        <v>288.6</v>
      </c>
      <c r="S28" s="45">
        <f>S20-S26</f>
        <v>357.46426614</v>
      </c>
      <c r="T28" s="45">
        <f>T20-T26</f>
        <v>307.64670610999997</v>
      </c>
      <c r="U28" s="45">
        <f>U20-U26</f>
        <v>265.5039264</v>
      </c>
      <c r="V28" s="45">
        <f>V20-V26</f>
        <v>314.65988037</v>
      </c>
    </row>
    <row r="29" spans="1:22" ht="12.75">
      <c r="A29" s="40"/>
      <c r="B29" s="40"/>
      <c r="C29" s="40"/>
      <c r="D29" s="40"/>
      <c r="E29" s="40"/>
      <c r="F29" s="5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5" ht="12.75">
      <c r="A30" s="51" t="s">
        <v>11</v>
      </c>
      <c r="E30" s="3"/>
    </row>
    <row r="31" ht="12.75">
      <c r="A31" s="51" t="s">
        <v>10</v>
      </c>
    </row>
    <row r="32" ht="12.75">
      <c r="A32" s="1" t="s">
        <v>53</v>
      </c>
    </row>
    <row r="33" ht="12.75">
      <c r="A33" s="51" t="s">
        <v>12</v>
      </c>
    </row>
  </sheetData>
  <sheetProtection/>
  <printOptions/>
  <pageMargins left="0.38" right="0.46" top="1" bottom="1" header="0.5" footer="0.5"/>
  <pageSetup fitToHeight="1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7"/>
  <sheetViews>
    <sheetView zoomScalePageLayoutView="0" workbookViewId="0" topLeftCell="A1">
      <selection activeCell="A1" sqref="A1"/>
    </sheetView>
  </sheetViews>
  <sheetFormatPr defaultColWidth="7.10546875" defaultRowHeight="15"/>
  <cols>
    <col min="1" max="1" width="1.5625" style="4" bestFit="1" customWidth="1"/>
    <col min="2" max="2" width="1.5625" style="4" customWidth="1"/>
    <col min="3" max="3" width="15.99609375" style="4" customWidth="1"/>
    <col min="4" max="4" width="7.10546875" style="4" customWidth="1"/>
    <col min="5" max="5" width="6.3359375" style="4" bestFit="1" customWidth="1"/>
    <col min="6" max="6" width="7.10546875" style="4" customWidth="1"/>
    <col min="7" max="19" width="6.3359375" style="4" bestFit="1" customWidth="1"/>
    <col min="20" max="20" width="1.66796875" style="4" customWidth="1"/>
    <col min="21" max="21" width="33.10546875" style="4" customWidth="1"/>
    <col min="22" max="27" width="5.88671875" style="4" bestFit="1" customWidth="1"/>
    <col min="28" max="30" width="6.3359375" style="4" bestFit="1" customWidth="1"/>
    <col min="31" max="37" width="5.88671875" style="4" bestFit="1" customWidth="1"/>
    <col min="38" max="16384" width="7.10546875" style="4" customWidth="1"/>
  </cols>
  <sheetData>
    <row r="1" spans="2:36" ht="15">
      <c r="B1" s="5"/>
      <c r="C1" s="30" t="s">
        <v>56</v>
      </c>
      <c r="L1" s="25" t="s">
        <v>5</v>
      </c>
      <c r="U1" s="26" t="s">
        <v>56</v>
      </c>
      <c r="V1" s="26"/>
      <c r="W1" s="26"/>
      <c r="X1" s="26"/>
      <c r="Y1" s="26"/>
      <c r="Z1" s="26"/>
      <c r="AA1" s="26"/>
      <c r="AB1" s="26"/>
      <c r="AC1" s="29" t="s">
        <v>7</v>
      </c>
      <c r="AD1" s="26"/>
      <c r="AE1" s="26"/>
      <c r="AF1" s="26"/>
      <c r="AG1" s="26"/>
      <c r="AH1" s="26"/>
      <c r="AI1" s="26"/>
      <c r="AJ1"/>
    </row>
    <row r="2" spans="2:36" ht="15">
      <c r="B2" s="5"/>
      <c r="C2" s="4" t="s">
        <v>57</v>
      </c>
      <c r="U2" s="26" t="s">
        <v>57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/>
    </row>
    <row r="3" spans="2:36" ht="15">
      <c r="B3" s="5"/>
      <c r="U3" s="26"/>
      <c r="V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/>
    </row>
    <row r="4" spans="2:36" ht="15">
      <c r="B4" s="5"/>
      <c r="C4" s="4" t="s">
        <v>58</v>
      </c>
      <c r="D4" s="4" t="s">
        <v>59</v>
      </c>
      <c r="E4" s="4" t="s">
        <v>60</v>
      </c>
      <c r="F4" s="4" t="s">
        <v>61</v>
      </c>
      <c r="U4" s="26" t="s">
        <v>58</v>
      </c>
      <c r="V4" s="26" t="s">
        <v>59</v>
      </c>
      <c r="W4" s="26" t="s">
        <v>60</v>
      </c>
      <c r="X4" s="26" t="s">
        <v>6</v>
      </c>
      <c r="Z4" s="26"/>
      <c r="AA4" s="26"/>
      <c r="AB4" s="26"/>
      <c r="AC4" s="26"/>
      <c r="AD4" s="26"/>
      <c r="AE4" s="26"/>
      <c r="AF4" s="26"/>
      <c r="AG4" s="26"/>
      <c r="AH4" s="26"/>
      <c r="AI4" s="26"/>
      <c r="AJ4"/>
    </row>
    <row r="5" spans="2:36" ht="15">
      <c r="B5" s="5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/>
    </row>
    <row r="6" spans="2:37" ht="12">
      <c r="B6" s="5"/>
      <c r="C6" s="4" t="s">
        <v>62</v>
      </c>
      <c r="D6" s="5" t="s">
        <v>63</v>
      </c>
      <c r="E6" s="5" t="s">
        <v>64</v>
      </c>
      <c r="F6" s="5" t="s">
        <v>65</v>
      </c>
      <c r="G6" s="5" t="s">
        <v>66</v>
      </c>
      <c r="H6" s="5" t="s">
        <v>67</v>
      </c>
      <c r="I6" s="5" t="s">
        <v>68</v>
      </c>
      <c r="J6" s="5" t="s">
        <v>69</v>
      </c>
      <c r="K6" s="5" t="s">
        <v>70</v>
      </c>
      <c r="L6" s="5" t="s">
        <v>71</v>
      </c>
      <c r="M6" s="5" t="s">
        <v>72</v>
      </c>
      <c r="N6" s="5" t="s">
        <v>73</v>
      </c>
      <c r="O6" s="5" t="s">
        <v>74</v>
      </c>
      <c r="P6" s="5" t="s">
        <v>75</v>
      </c>
      <c r="Q6" s="5" t="s">
        <v>76</v>
      </c>
      <c r="R6" s="5" t="s">
        <v>77</v>
      </c>
      <c r="S6" s="33" t="s">
        <v>9</v>
      </c>
      <c r="U6" s="26" t="s">
        <v>62</v>
      </c>
      <c r="V6" s="27" t="s">
        <v>63</v>
      </c>
      <c r="W6" s="27" t="s">
        <v>64</v>
      </c>
      <c r="X6" s="27" t="s">
        <v>65</v>
      </c>
      <c r="Y6" s="27" t="s">
        <v>66</v>
      </c>
      <c r="Z6" s="27" t="s">
        <v>67</v>
      </c>
      <c r="AA6" s="27" t="s">
        <v>68</v>
      </c>
      <c r="AB6" s="27" t="s">
        <v>69</v>
      </c>
      <c r="AC6" s="27" t="s">
        <v>70</v>
      </c>
      <c r="AD6" s="27" t="s">
        <v>71</v>
      </c>
      <c r="AE6" s="27" t="s">
        <v>72</v>
      </c>
      <c r="AF6" s="27" t="s">
        <v>73</v>
      </c>
      <c r="AG6" s="27" t="s">
        <v>74</v>
      </c>
      <c r="AH6" s="27" t="s">
        <v>75</v>
      </c>
      <c r="AI6" s="27" t="s">
        <v>76</v>
      </c>
      <c r="AJ6" s="27" t="s">
        <v>77</v>
      </c>
      <c r="AK6" s="4" t="s">
        <v>9</v>
      </c>
    </row>
    <row r="7" spans="2:36" ht="12">
      <c r="B7" s="5"/>
      <c r="C7" s="4" t="s">
        <v>78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U7" s="26" t="s">
        <v>78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7" ht="12">
      <c r="A8" s="13"/>
      <c r="B8" s="5"/>
      <c r="C8" s="6" t="s">
        <v>79</v>
      </c>
      <c r="D8" s="8">
        <v>0</v>
      </c>
      <c r="E8" s="8">
        <v>0</v>
      </c>
      <c r="F8" s="8">
        <v>0</v>
      </c>
      <c r="G8" s="8">
        <v>0</v>
      </c>
      <c r="H8" s="8">
        <v>311</v>
      </c>
      <c r="I8" s="8">
        <v>2</v>
      </c>
      <c r="J8" s="8">
        <v>178</v>
      </c>
      <c r="K8" s="8">
        <v>85</v>
      </c>
      <c r="L8" s="8">
        <v>73</v>
      </c>
      <c r="M8" s="8">
        <v>0</v>
      </c>
      <c r="N8" s="8">
        <v>0</v>
      </c>
      <c r="O8" s="8">
        <v>130</v>
      </c>
      <c r="P8" s="8">
        <v>0</v>
      </c>
      <c r="Q8" s="8">
        <v>0.48597</v>
      </c>
      <c r="R8" s="8">
        <v>22</v>
      </c>
      <c r="S8" s="8">
        <v>67</v>
      </c>
      <c r="U8" s="26" t="s">
        <v>79</v>
      </c>
      <c r="V8" s="28">
        <v>0</v>
      </c>
      <c r="W8" s="28">
        <v>0</v>
      </c>
      <c r="X8" s="28">
        <v>0</v>
      </c>
      <c r="Y8" s="28">
        <v>0</v>
      </c>
      <c r="Z8" s="28">
        <v>10344</v>
      </c>
      <c r="AA8" s="28">
        <v>1017</v>
      </c>
      <c r="AB8" s="28">
        <v>1652</v>
      </c>
      <c r="AC8" s="28">
        <v>755</v>
      </c>
      <c r="AD8" s="28">
        <v>4094.35</v>
      </c>
      <c r="AE8" s="28">
        <v>7727.701</v>
      </c>
      <c r="AF8" s="28">
        <v>5362</v>
      </c>
      <c r="AG8" s="28">
        <v>5402</v>
      </c>
      <c r="AH8" s="28">
        <v>3885.7</v>
      </c>
      <c r="AI8" s="28">
        <v>2241</v>
      </c>
      <c r="AJ8" s="28">
        <v>929</v>
      </c>
      <c r="AK8" s="28">
        <v>1156.4</v>
      </c>
    </row>
    <row r="9" spans="1:37" ht="12">
      <c r="A9" s="14"/>
      <c r="B9" s="5"/>
      <c r="C9" s="7" t="s">
        <v>80</v>
      </c>
      <c r="D9" s="8">
        <v>0</v>
      </c>
      <c r="E9" s="8">
        <v>0</v>
      </c>
      <c r="F9" s="8">
        <v>0</v>
      </c>
      <c r="G9" s="8">
        <v>0</v>
      </c>
      <c r="H9" s="8">
        <v>2542</v>
      </c>
      <c r="I9" s="8">
        <v>2464</v>
      </c>
      <c r="J9" s="8">
        <v>2758</v>
      </c>
      <c r="K9" s="8">
        <v>2722</v>
      </c>
      <c r="L9" s="8">
        <v>2599</v>
      </c>
      <c r="M9" s="8">
        <v>554</v>
      </c>
      <c r="N9" s="8">
        <v>1710</v>
      </c>
      <c r="O9" s="8">
        <v>1100</v>
      </c>
      <c r="P9" s="8">
        <v>1326</v>
      </c>
      <c r="Q9" s="8">
        <v>471</v>
      </c>
      <c r="R9" s="8">
        <v>23</v>
      </c>
      <c r="S9" s="8">
        <v>0</v>
      </c>
      <c r="U9" s="26" t="s">
        <v>80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</row>
    <row r="10" spans="1:37" ht="12">
      <c r="A10" s="14">
        <v>1</v>
      </c>
      <c r="B10" s="5"/>
      <c r="C10" s="7" t="s">
        <v>81</v>
      </c>
      <c r="D10" s="8">
        <v>0</v>
      </c>
      <c r="E10" s="8">
        <v>0</v>
      </c>
      <c r="F10" s="8">
        <v>0</v>
      </c>
      <c r="G10" s="8">
        <v>0</v>
      </c>
      <c r="H10" s="8">
        <v>362</v>
      </c>
      <c r="I10" s="8">
        <v>614</v>
      </c>
      <c r="J10" s="8">
        <v>953</v>
      </c>
      <c r="K10" s="8">
        <v>799</v>
      </c>
      <c r="L10" s="8">
        <v>1419.93875</v>
      </c>
      <c r="M10" s="8">
        <v>1766.21626</v>
      </c>
      <c r="N10" s="8">
        <v>259</v>
      </c>
      <c r="O10" s="8">
        <v>277.539</v>
      </c>
      <c r="P10" s="8">
        <v>472.776</v>
      </c>
      <c r="Q10" s="8">
        <v>179.756</v>
      </c>
      <c r="R10" s="8">
        <v>0</v>
      </c>
      <c r="S10" s="8">
        <v>0</v>
      </c>
      <c r="U10" s="26" t="s">
        <v>81</v>
      </c>
      <c r="V10" s="28">
        <v>0</v>
      </c>
      <c r="W10" s="28">
        <v>0</v>
      </c>
      <c r="X10" s="28">
        <v>0</v>
      </c>
      <c r="Y10" s="28">
        <v>0</v>
      </c>
      <c r="Z10" s="28">
        <v>52216</v>
      </c>
      <c r="AA10" s="28">
        <v>60929</v>
      </c>
      <c r="AB10" s="28">
        <v>93516</v>
      </c>
      <c r="AC10" s="28">
        <v>167224.28</v>
      </c>
      <c r="AD10" s="28">
        <v>136393.255</v>
      </c>
      <c r="AE10" s="28">
        <v>75369.779</v>
      </c>
      <c r="AF10" s="28">
        <v>64025</v>
      </c>
      <c r="AG10" s="28">
        <v>40158.041</v>
      </c>
      <c r="AH10" s="28">
        <v>8754.503</v>
      </c>
      <c r="AI10" s="28">
        <v>6181.672</v>
      </c>
      <c r="AJ10" s="28">
        <v>5988.134</v>
      </c>
      <c r="AK10" s="28">
        <v>4798.02</v>
      </c>
    </row>
    <row r="11" spans="1:37" ht="12">
      <c r="A11" s="14"/>
      <c r="B11" s="5"/>
      <c r="C11" s="7" t="s">
        <v>82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U11" s="26" t="s">
        <v>82</v>
      </c>
      <c r="V11" s="28">
        <v>0</v>
      </c>
      <c r="W11" s="28">
        <v>0</v>
      </c>
      <c r="X11" s="28">
        <v>0</v>
      </c>
      <c r="Y11" s="28">
        <v>0</v>
      </c>
      <c r="Z11" s="28">
        <v>2648</v>
      </c>
      <c r="AA11" s="28">
        <v>166</v>
      </c>
      <c r="AB11" s="28">
        <v>404</v>
      </c>
      <c r="AC11" s="28">
        <v>53</v>
      </c>
      <c r="AD11" s="28">
        <v>48</v>
      </c>
      <c r="AE11" s="28">
        <v>138.058</v>
      </c>
      <c r="AF11" s="28">
        <v>164</v>
      </c>
      <c r="AG11" s="28">
        <v>100.95</v>
      </c>
      <c r="AH11" s="28">
        <v>28</v>
      </c>
      <c r="AI11" s="28">
        <v>4.668</v>
      </c>
      <c r="AJ11" s="28">
        <v>0</v>
      </c>
      <c r="AK11" s="28">
        <v>69.739</v>
      </c>
    </row>
    <row r="12" spans="1:37" ht="12">
      <c r="A12" s="15"/>
      <c r="B12" s="5"/>
      <c r="C12" s="9" t="s">
        <v>83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U12" s="26" t="s">
        <v>83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2953</v>
      </c>
      <c r="AB12" s="28">
        <v>2549</v>
      </c>
      <c r="AC12" s="28">
        <v>2415.597</v>
      </c>
      <c r="AD12" s="28">
        <v>1948.451</v>
      </c>
      <c r="AE12" s="28">
        <v>1368.666</v>
      </c>
      <c r="AF12" s="28">
        <v>754</v>
      </c>
      <c r="AG12" s="28">
        <v>632.798</v>
      </c>
      <c r="AH12" s="28">
        <v>443.224</v>
      </c>
      <c r="AI12" s="28">
        <v>280.649</v>
      </c>
      <c r="AJ12" s="28">
        <v>191.39</v>
      </c>
      <c r="AK12" s="28">
        <v>83.285</v>
      </c>
    </row>
    <row r="13" spans="1:37" ht="12">
      <c r="A13" s="10"/>
      <c r="B13" s="5"/>
      <c r="C13" s="6" t="s">
        <v>84</v>
      </c>
      <c r="D13" s="8">
        <v>0</v>
      </c>
      <c r="E13" s="8">
        <v>0</v>
      </c>
      <c r="F13" s="8">
        <v>0</v>
      </c>
      <c r="G13" s="8">
        <v>0</v>
      </c>
      <c r="H13" s="8">
        <v>3463</v>
      </c>
      <c r="I13" s="8">
        <v>17619</v>
      </c>
      <c r="J13" s="8">
        <v>23465</v>
      </c>
      <c r="K13" s="8">
        <v>22743.46</v>
      </c>
      <c r="L13" s="8">
        <v>17495</v>
      </c>
      <c r="M13" s="8">
        <v>26364.77234</v>
      </c>
      <c r="N13" s="8">
        <v>12342</v>
      </c>
      <c r="O13" s="8">
        <v>9119.519</v>
      </c>
      <c r="P13" s="8">
        <v>21753.479</v>
      </c>
      <c r="Q13" s="8">
        <v>17750.797</v>
      </c>
      <c r="R13" s="8">
        <v>14616</v>
      </c>
      <c r="S13" s="8">
        <v>1711</v>
      </c>
      <c r="U13" s="26" t="s">
        <v>84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</row>
    <row r="14" spans="1:37" ht="12">
      <c r="A14" s="11">
        <v>2</v>
      </c>
      <c r="B14" s="5"/>
      <c r="C14" s="7" t="s">
        <v>85</v>
      </c>
      <c r="D14" s="8">
        <v>0</v>
      </c>
      <c r="E14" s="8">
        <v>0</v>
      </c>
      <c r="F14" s="8">
        <v>0</v>
      </c>
      <c r="G14" s="8">
        <v>0</v>
      </c>
      <c r="H14" s="8">
        <v>73524</v>
      </c>
      <c r="I14" s="8">
        <v>67845</v>
      </c>
      <c r="J14" s="8">
        <v>72016</v>
      </c>
      <c r="K14" s="8">
        <v>68790</v>
      </c>
      <c r="L14" s="8">
        <v>101856.88067</v>
      </c>
      <c r="M14" s="8">
        <v>113895.265</v>
      </c>
      <c r="N14" s="8">
        <v>144166</v>
      </c>
      <c r="O14" s="8">
        <v>135734.591</v>
      </c>
      <c r="P14" s="8">
        <v>107268.1206</v>
      </c>
      <c r="Q14" s="8">
        <v>105873.035</v>
      </c>
      <c r="R14" s="8">
        <v>104936.6394</v>
      </c>
      <c r="S14" s="8">
        <v>136362.1</v>
      </c>
      <c r="U14" s="26" t="s">
        <v>85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</row>
    <row r="15" spans="1:37" ht="12">
      <c r="A15" s="12"/>
      <c r="B15" s="5"/>
      <c r="C15" s="9" t="s">
        <v>86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114</v>
      </c>
      <c r="J15" s="8">
        <v>150</v>
      </c>
      <c r="K15" s="8">
        <v>0</v>
      </c>
      <c r="L15" s="8">
        <v>0</v>
      </c>
      <c r="M15" s="8">
        <v>163</v>
      </c>
      <c r="N15" s="8">
        <v>456</v>
      </c>
      <c r="O15" s="8">
        <v>14</v>
      </c>
      <c r="P15" s="8">
        <v>466</v>
      </c>
      <c r="Q15" s="8">
        <v>131</v>
      </c>
      <c r="R15" s="8">
        <v>0</v>
      </c>
      <c r="S15" s="8">
        <v>0</v>
      </c>
      <c r="U15" s="26" t="s">
        <v>86</v>
      </c>
      <c r="V15" s="28">
        <v>0</v>
      </c>
      <c r="W15" s="28">
        <v>0</v>
      </c>
      <c r="X15" s="28">
        <v>0</v>
      </c>
      <c r="Y15" s="28">
        <v>0</v>
      </c>
      <c r="Z15" s="28">
        <v>171</v>
      </c>
      <c r="AA15" s="28">
        <v>49</v>
      </c>
      <c r="AB15" s="28">
        <v>30</v>
      </c>
      <c r="AC15" s="28">
        <v>71</v>
      </c>
      <c r="AD15" s="28">
        <v>676</v>
      </c>
      <c r="AE15" s="28">
        <v>593</v>
      </c>
      <c r="AF15" s="28">
        <v>589</v>
      </c>
      <c r="AG15" s="28">
        <v>434</v>
      </c>
      <c r="AH15" s="28">
        <v>40</v>
      </c>
      <c r="AI15" s="28">
        <v>35</v>
      </c>
      <c r="AJ15" s="28">
        <v>115</v>
      </c>
      <c r="AK15" s="28">
        <v>100</v>
      </c>
    </row>
    <row r="16" spans="1:37" ht="12">
      <c r="A16" s="16">
        <v>1</v>
      </c>
      <c r="B16" s="5"/>
      <c r="C16" s="17" t="s">
        <v>87</v>
      </c>
      <c r="D16" s="8">
        <v>0</v>
      </c>
      <c r="E16" s="8">
        <v>0</v>
      </c>
      <c r="F16" s="8">
        <v>0</v>
      </c>
      <c r="G16" s="8">
        <v>0</v>
      </c>
      <c r="H16" s="8">
        <v>4119</v>
      </c>
      <c r="I16" s="8">
        <v>8082</v>
      </c>
      <c r="J16" s="8">
        <v>6631</v>
      </c>
      <c r="K16" s="8">
        <v>8408.037</v>
      </c>
      <c r="L16" s="8">
        <v>6503.34279</v>
      </c>
      <c r="M16" s="8">
        <v>7238.5859</v>
      </c>
      <c r="N16" s="8">
        <v>7785</v>
      </c>
      <c r="O16" s="8">
        <v>3847.383</v>
      </c>
      <c r="P16" s="8">
        <v>8211.348</v>
      </c>
      <c r="Q16" s="8">
        <v>6739.984</v>
      </c>
      <c r="R16" s="8">
        <v>8288.22</v>
      </c>
      <c r="S16" s="8">
        <v>8338.031</v>
      </c>
      <c r="U16" s="26" t="s">
        <v>87</v>
      </c>
      <c r="V16" s="28">
        <v>0</v>
      </c>
      <c r="W16" s="28">
        <v>0</v>
      </c>
      <c r="X16" s="28">
        <v>0</v>
      </c>
      <c r="Y16" s="28">
        <v>0</v>
      </c>
      <c r="Z16" s="28">
        <v>1201</v>
      </c>
      <c r="AA16" s="28">
        <v>1078</v>
      </c>
      <c r="AB16" s="28">
        <v>1364</v>
      </c>
      <c r="AC16" s="28">
        <v>2230.551</v>
      </c>
      <c r="AD16" s="28">
        <v>1857.961</v>
      </c>
      <c r="AE16" s="28">
        <v>971.3</v>
      </c>
      <c r="AF16" s="28">
        <v>1116</v>
      </c>
      <c r="AG16" s="28">
        <v>2354.4</v>
      </c>
      <c r="AH16" s="28">
        <v>1451</v>
      </c>
      <c r="AI16" s="28">
        <v>2140.581</v>
      </c>
      <c r="AJ16" s="28">
        <v>15084</v>
      </c>
      <c r="AK16" s="28">
        <v>287.003</v>
      </c>
    </row>
    <row r="17" spans="1:37" ht="12">
      <c r="A17" s="5"/>
      <c r="B17" s="5"/>
      <c r="C17" s="4" t="s">
        <v>88</v>
      </c>
      <c r="D17" s="8">
        <v>0</v>
      </c>
      <c r="E17" s="8">
        <v>71628</v>
      </c>
      <c r="F17" s="8">
        <v>88280</v>
      </c>
      <c r="G17" s="8">
        <v>70385</v>
      </c>
      <c r="H17" s="8">
        <v>84321</v>
      </c>
      <c r="I17" s="8">
        <v>96740</v>
      </c>
      <c r="J17" s="8">
        <v>106151</v>
      </c>
      <c r="K17" s="8">
        <v>103547.497</v>
      </c>
      <c r="L17" s="8">
        <v>129947.16221</v>
      </c>
      <c r="M17" s="8">
        <v>149981.8395</v>
      </c>
      <c r="N17" s="8">
        <v>166718</v>
      </c>
      <c r="O17" s="8">
        <v>150223.032</v>
      </c>
      <c r="P17" s="8">
        <v>139497.7236</v>
      </c>
      <c r="Q17" s="8">
        <v>131146.05797</v>
      </c>
      <c r="R17" s="8">
        <v>127885.8594</v>
      </c>
      <c r="S17" s="8">
        <v>146478.131</v>
      </c>
      <c r="U17" s="26" t="s">
        <v>88</v>
      </c>
      <c r="V17" s="28">
        <v>0</v>
      </c>
      <c r="W17" s="28">
        <v>49687</v>
      </c>
      <c r="X17" s="28">
        <v>45592</v>
      </c>
      <c r="Y17" s="28">
        <v>65112</v>
      </c>
      <c r="Z17" s="28">
        <v>66580</v>
      </c>
      <c r="AA17" s="28">
        <v>66192</v>
      </c>
      <c r="AB17" s="28">
        <v>99515</v>
      </c>
      <c r="AC17" s="28">
        <v>172749.428</v>
      </c>
      <c r="AD17" s="28">
        <v>145018.017</v>
      </c>
      <c r="AE17" s="28">
        <v>86168.504</v>
      </c>
      <c r="AF17" s="28">
        <v>72008</v>
      </c>
      <c r="AG17" s="28">
        <v>49082.19</v>
      </c>
      <c r="AH17" s="28">
        <v>14602.427</v>
      </c>
      <c r="AI17" s="28">
        <v>10883.57</v>
      </c>
      <c r="AJ17" s="28">
        <v>22307.524</v>
      </c>
      <c r="AK17" s="28">
        <v>6494.447</v>
      </c>
    </row>
    <row r="18" spans="1:37" ht="12">
      <c r="A18" s="18">
        <v>3</v>
      </c>
      <c r="B18" s="5"/>
      <c r="C18" s="6" t="s">
        <v>89</v>
      </c>
      <c r="D18" s="8">
        <v>0</v>
      </c>
      <c r="E18" s="8">
        <v>0</v>
      </c>
      <c r="F18" s="8">
        <v>0</v>
      </c>
      <c r="G18" s="8">
        <v>0</v>
      </c>
      <c r="H18" s="8">
        <v>1059</v>
      </c>
      <c r="I18" s="8">
        <v>1992</v>
      </c>
      <c r="J18" s="8">
        <v>2205</v>
      </c>
      <c r="K18" s="8">
        <v>6746.4</v>
      </c>
      <c r="L18" s="8">
        <v>9372.91983991684</v>
      </c>
      <c r="M18" s="8">
        <v>13351.898</v>
      </c>
      <c r="N18" s="8">
        <v>9611</v>
      </c>
      <c r="O18" s="8">
        <v>9454.2</v>
      </c>
      <c r="P18" s="8">
        <v>9764.301</v>
      </c>
      <c r="Q18" s="8">
        <v>9733.007</v>
      </c>
      <c r="R18" s="8">
        <v>7105.782</v>
      </c>
      <c r="S18" s="8">
        <v>6250</v>
      </c>
      <c r="U18" s="26" t="s">
        <v>89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</row>
    <row r="19" spans="1:37" ht="12">
      <c r="A19" s="19"/>
      <c r="B19" s="5"/>
      <c r="C19" s="9" t="s">
        <v>90</v>
      </c>
      <c r="D19" s="8">
        <v>0</v>
      </c>
      <c r="E19" s="8">
        <v>0</v>
      </c>
      <c r="F19" s="8">
        <v>0</v>
      </c>
      <c r="G19" s="8">
        <v>0</v>
      </c>
      <c r="H19" s="8">
        <v>10526</v>
      </c>
      <c r="I19" s="8">
        <v>12997</v>
      </c>
      <c r="J19" s="8">
        <v>13532</v>
      </c>
      <c r="K19" s="8">
        <v>19374.461</v>
      </c>
      <c r="L19" s="8">
        <v>19347.65</v>
      </c>
      <c r="M19" s="8">
        <v>17791.97175</v>
      </c>
      <c r="N19" s="8">
        <v>15637</v>
      </c>
      <c r="O19" s="8">
        <v>15845.222</v>
      </c>
      <c r="P19" s="8">
        <v>19528.3</v>
      </c>
      <c r="Q19" s="8">
        <v>16331.433</v>
      </c>
      <c r="R19" s="8">
        <v>12349.93</v>
      </c>
      <c r="S19" s="8">
        <v>11409.034</v>
      </c>
      <c r="U19" s="26" t="s">
        <v>90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36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</row>
    <row r="20" spans="1:37" ht="12">
      <c r="A20" s="16">
        <v>4</v>
      </c>
      <c r="B20" s="5"/>
      <c r="C20" s="17" t="s">
        <v>13</v>
      </c>
      <c r="D20" s="8">
        <v>0</v>
      </c>
      <c r="E20" s="8">
        <v>0</v>
      </c>
      <c r="F20" s="8">
        <v>0</v>
      </c>
      <c r="G20" s="8">
        <v>0</v>
      </c>
      <c r="H20" s="8">
        <v>299</v>
      </c>
      <c r="I20" s="8">
        <v>526</v>
      </c>
      <c r="J20" s="8">
        <v>489</v>
      </c>
      <c r="K20" s="8">
        <v>524</v>
      </c>
      <c r="L20" s="8">
        <v>430</v>
      </c>
      <c r="M20" s="8">
        <v>61.87835</v>
      </c>
      <c r="N20" s="8">
        <v>39</v>
      </c>
      <c r="O20" s="8">
        <v>33.44</v>
      </c>
      <c r="P20" s="8">
        <v>27.79</v>
      </c>
      <c r="Q20" s="8">
        <v>21.62</v>
      </c>
      <c r="R20" s="8">
        <v>0</v>
      </c>
      <c r="S20" s="8">
        <v>0</v>
      </c>
      <c r="U20" s="26" t="s">
        <v>13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29.85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48</v>
      </c>
      <c r="AK20" s="28">
        <v>0</v>
      </c>
    </row>
    <row r="21" spans="1:37" ht="12">
      <c r="A21" s="16">
        <v>5</v>
      </c>
      <c r="B21" s="5"/>
      <c r="C21" s="17" t="s">
        <v>91</v>
      </c>
      <c r="D21" s="8">
        <v>0</v>
      </c>
      <c r="E21" s="8">
        <v>0</v>
      </c>
      <c r="F21" s="8">
        <v>0</v>
      </c>
      <c r="G21" s="8">
        <v>0</v>
      </c>
      <c r="H21" s="8">
        <v>892</v>
      </c>
      <c r="I21" s="8">
        <v>890</v>
      </c>
      <c r="J21" s="8">
        <v>8</v>
      </c>
      <c r="K21" s="8">
        <v>47</v>
      </c>
      <c r="L21" s="8">
        <v>1</v>
      </c>
      <c r="M21" s="8">
        <v>257</v>
      </c>
      <c r="N21" s="8">
        <v>134</v>
      </c>
      <c r="O21" s="8">
        <v>258</v>
      </c>
      <c r="P21" s="8">
        <v>4670</v>
      </c>
      <c r="Q21" s="8">
        <v>3410</v>
      </c>
      <c r="R21" s="8">
        <v>476</v>
      </c>
      <c r="S21" s="8">
        <v>1770.5</v>
      </c>
      <c r="U21" s="26" t="s">
        <v>91</v>
      </c>
      <c r="V21" s="28">
        <v>0</v>
      </c>
      <c r="W21" s="28">
        <v>0</v>
      </c>
      <c r="X21" s="28">
        <v>0</v>
      </c>
      <c r="Y21" s="28">
        <v>0</v>
      </c>
      <c r="Z21" s="28">
        <v>1466</v>
      </c>
      <c r="AA21" s="28">
        <v>1441</v>
      </c>
      <c r="AB21" s="28">
        <v>1685</v>
      </c>
      <c r="AC21" s="28">
        <v>1539.05</v>
      </c>
      <c r="AD21" s="28">
        <v>1407.211</v>
      </c>
      <c r="AE21" s="28">
        <v>771</v>
      </c>
      <c r="AF21" s="28">
        <v>1410</v>
      </c>
      <c r="AG21" s="28">
        <v>703</v>
      </c>
      <c r="AH21" s="28">
        <v>406</v>
      </c>
      <c r="AI21" s="28">
        <v>331.5</v>
      </c>
      <c r="AJ21" s="28">
        <v>256</v>
      </c>
      <c r="AK21" s="28">
        <v>187</v>
      </c>
    </row>
    <row r="22" spans="1:37" ht="12">
      <c r="A22" s="20"/>
      <c r="B22" s="5"/>
      <c r="C22" s="6" t="s">
        <v>92</v>
      </c>
      <c r="D22" s="8">
        <v>0</v>
      </c>
      <c r="E22" s="8">
        <v>0</v>
      </c>
      <c r="F22" s="8">
        <v>0</v>
      </c>
      <c r="G22" s="8">
        <v>0</v>
      </c>
      <c r="H22" s="8">
        <v>306</v>
      </c>
      <c r="I22" s="8">
        <v>780</v>
      </c>
      <c r="J22" s="8">
        <v>2098</v>
      </c>
      <c r="K22" s="8">
        <v>2418</v>
      </c>
      <c r="L22" s="8">
        <v>2315.78459747321</v>
      </c>
      <c r="M22" s="8">
        <v>2199</v>
      </c>
      <c r="N22" s="8">
        <v>929</v>
      </c>
      <c r="O22" s="8">
        <v>935</v>
      </c>
      <c r="P22" s="8">
        <v>5096</v>
      </c>
      <c r="Q22" s="8">
        <v>484.344</v>
      </c>
      <c r="R22" s="8">
        <v>2710.597</v>
      </c>
      <c r="S22" s="8">
        <v>4222.92</v>
      </c>
      <c r="U22" s="26" t="s">
        <v>92</v>
      </c>
      <c r="V22" s="28">
        <v>0</v>
      </c>
      <c r="W22" s="28">
        <v>0</v>
      </c>
      <c r="X22" s="28">
        <v>0</v>
      </c>
      <c r="Y22" s="28">
        <v>0</v>
      </c>
      <c r="Z22" s="28">
        <v>331</v>
      </c>
      <c r="AA22" s="28">
        <v>151</v>
      </c>
      <c r="AB22" s="28">
        <v>66</v>
      </c>
      <c r="AC22" s="28">
        <v>271</v>
      </c>
      <c r="AD22" s="28">
        <v>75</v>
      </c>
      <c r="AE22" s="28">
        <v>88</v>
      </c>
      <c r="AF22" s="28">
        <v>898</v>
      </c>
      <c r="AG22" s="28">
        <v>4969</v>
      </c>
      <c r="AH22" s="28">
        <v>317.72647</v>
      </c>
      <c r="AI22" s="28">
        <v>628.88886</v>
      </c>
      <c r="AJ22" s="28">
        <v>0</v>
      </c>
      <c r="AK22" s="28">
        <v>484</v>
      </c>
    </row>
    <row r="23" spans="1:37" ht="12">
      <c r="A23" s="21">
        <v>6</v>
      </c>
      <c r="B23" s="5"/>
      <c r="C23" s="7" t="s">
        <v>93</v>
      </c>
      <c r="D23" s="8">
        <v>0</v>
      </c>
      <c r="E23" s="8">
        <v>0</v>
      </c>
      <c r="F23" s="8">
        <v>0</v>
      </c>
      <c r="G23" s="8">
        <v>0</v>
      </c>
      <c r="H23" s="8">
        <v>90048</v>
      </c>
      <c r="I23" s="8">
        <v>78594</v>
      </c>
      <c r="J23" s="8">
        <v>91793</v>
      </c>
      <c r="K23" s="8">
        <v>85040.586</v>
      </c>
      <c r="L23" s="8">
        <v>78961.72968</v>
      </c>
      <c r="M23" s="8">
        <v>71068.10598</v>
      </c>
      <c r="N23" s="8">
        <v>69457</v>
      </c>
      <c r="O23" s="8">
        <v>67615.55</v>
      </c>
      <c r="P23" s="8">
        <v>57920.202</v>
      </c>
      <c r="Q23" s="8">
        <v>54477.468</v>
      </c>
      <c r="R23" s="8">
        <v>52600.712</v>
      </c>
      <c r="S23" s="8">
        <v>48466.42005</v>
      </c>
      <c r="U23" s="26" t="s">
        <v>93</v>
      </c>
      <c r="V23" s="28">
        <v>0</v>
      </c>
      <c r="W23" s="28">
        <v>0</v>
      </c>
      <c r="X23" s="28">
        <v>0</v>
      </c>
      <c r="Y23" s="28">
        <v>0</v>
      </c>
      <c r="Z23" s="28">
        <v>650</v>
      </c>
      <c r="AA23" s="28">
        <v>230</v>
      </c>
      <c r="AB23" s="28">
        <v>507</v>
      </c>
      <c r="AC23" s="28">
        <v>1033</v>
      </c>
      <c r="AD23" s="28">
        <v>861.0069</v>
      </c>
      <c r="AE23" s="28">
        <v>494</v>
      </c>
      <c r="AF23" s="28">
        <v>502</v>
      </c>
      <c r="AG23" s="28">
        <v>63.341</v>
      </c>
      <c r="AH23" s="28">
        <v>541</v>
      </c>
      <c r="AI23" s="28">
        <v>170.397</v>
      </c>
      <c r="AJ23" s="28">
        <v>89</v>
      </c>
      <c r="AK23" s="28">
        <v>109</v>
      </c>
    </row>
    <row r="24" spans="1:37" ht="12">
      <c r="A24" s="19"/>
      <c r="B24" s="5"/>
      <c r="C24" s="9" t="s">
        <v>94</v>
      </c>
      <c r="D24" s="8">
        <v>0</v>
      </c>
      <c r="E24" s="8">
        <v>0</v>
      </c>
      <c r="F24" s="8">
        <v>0</v>
      </c>
      <c r="G24" s="8">
        <v>0</v>
      </c>
      <c r="H24" s="8">
        <v>7222</v>
      </c>
      <c r="I24" s="8">
        <v>9162</v>
      </c>
      <c r="J24" s="8">
        <v>2984</v>
      </c>
      <c r="K24" s="8">
        <v>3155</v>
      </c>
      <c r="L24" s="8">
        <v>1946</v>
      </c>
      <c r="M24" s="8">
        <v>2740.388</v>
      </c>
      <c r="N24" s="8">
        <v>4487</v>
      </c>
      <c r="O24" s="8">
        <v>2732.612</v>
      </c>
      <c r="P24" s="8">
        <v>1633.103</v>
      </c>
      <c r="Q24" s="8">
        <v>1662.132</v>
      </c>
      <c r="R24" s="8">
        <v>6955.57</v>
      </c>
      <c r="S24" s="8">
        <v>10957.34432</v>
      </c>
      <c r="U24" s="26" t="s">
        <v>94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69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34</v>
      </c>
      <c r="AK24" s="28">
        <v>0</v>
      </c>
    </row>
    <row r="25" spans="2:37" ht="12">
      <c r="B25" s="5"/>
      <c r="C25" s="4" t="s">
        <v>0</v>
      </c>
      <c r="D25" s="8">
        <v>0</v>
      </c>
      <c r="E25" s="8">
        <v>171126</v>
      </c>
      <c r="F25" s="8">
        <v>144365</v>
      </c>
      <c r="G25" s="8">
        <v>122896</v>
      </c>
      <c r="H25" s="8">
        <v>110352</v>
      </c>
      <c r="I25" s="8">
        <v>104941</v>
      </c>
      <c r="J25" s="8">
        <v>113109</v>
      </c>
      <c r="K25" s="8">
        <v>117305.447</v>
      </c>
      <c r="L25" s="8">
        <v>112375.08411739</v>
      </c>
      <c r="M25" s="8">
        <v>107470.2421</v>
      </c>
      <c r="N25" s="8">
        <v>100294</v>
      </c>
      <c r="O25" s="8">
        <v>96874.025</v>
      </c>
      <c r="P25" s="8">
        <v>98639.696</v>
      </c>
      <c r="Q25" s="8">
        <v>86120.004</v>
      </c>
      <c r="R25" s="8">
        <v>82198.591</v>
      </c>
      <c r="S25" s="8">
        <v>83076.21837</v>
      </c>
      <c r="U25" s="26" t="s">
        <v>0</v>
      </c>
      <c r="V25" s="28">
        <v>0</v>
      </c>
      <c r="W25" s="28">
        <v>7804</v>
      </c>
      <c r="X25" s="28">
        <v>6789</v>
      </c>
      <c r="Y25" s="28">
        <v>4036</v>
      </c>
      <c r="Z25" s="28">
        <v>2447</v>
      </c>
      <c r="AA25" s="28">
        <v>1822</v>
      </c>
      <c r="AB25" s="28">
        <v>2327</v>
      </c>
      <c r="AC25" s="28">
        <v>2843.05</v>
      </c>
      <c r="AD25" s="28">
        <v>2373.0679</v>
      </c>
      <c r="AE25" s="28">
        <v>1353</v>
      </c>
      <c r="AF25" s="28">
        <v>2846</v>
      </c>
      <c r="AG25" s="28">
        <v>5735.341</v>
      </c>
      <c r="AH25" s="28">
        <v>1264.72647</v>
      </c>
      <c r="AI25" s="28">
        <v>1130.78586</v>
      </c>
      <c r="AJ25" s="28">
        <v>427</v>
      </c>
      <c r="AK25" s="28">
        <v>780</v>
      </c>
    </row>
    <row r="26" spans="1:37" ht="12">
      <c r="A26" s="18">
        <v>7</v>
      </c>
      <c r="B26" s="5"/>
      <c r="C26" s="6" t="s">
        <v>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U26" s="26" t="s">
        <v>1</v>
      </c>
      <c r="V26" s="28">
        <v>0</v>
      </c>
      <c r="W26" s="28">
        <v>0</v>
      </c>
      <c r="X26" s="28">
        <v>0</v>
      </c>
      <c r="Y26" s="28">
        <v>0</v>
      </c>
      <c r="Z26" s="28">
        <v>127</v>
      </c>
      <c r="AA26" s="28">
        <v>0</v>
      </c>
      <c r="AB26" s="28">
        <v>8</v>
      </c>
      <c r="AC26" s="28">
        <v>1</v>
      </c>
      <c r="AD26" s="28">
        <v>1</v>
      </c>
      <c r="AE26" s="28">
        <v>9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</row>
    <row r="27" spans="1:37" ht="12">
      <c r="A27" s="19"/>
      <c r="B27" s="5"/>
      <c r="C27" s="9" t="s">
        <v>2</v>
      </c>
      <c r="D27" s="8">
        <v>0</v>
      </c>
      <c r="E27" s="8">
        <v>0</v>
      </c>
      <c r="F27" s="8">
        <v>0</v>
      </c>
      <c r="G27" s="8">
        <v>0</v>
      </c>
      <c r="H27" s="8">
        <v>3</v>
      </c>
      <c r="I27" s="8">
        <v>43</v>
      </c>
      <c r="J27" s="8">
        <v>22</v>
      </c>
      <c r="K27" s="8">
        <v>66</v>
      </c>
      <c r="L27" s="8">
        <v>6</v>
      </c>
      <c r="M27" s="8">
        <v>9</v>
      </c>
      <c r="N27" s="8">
        <v>0</v>
      </c>
      <c r="O27" s="8">
        <v>0</v>
      </c>
      <c r="P27" s="8">
        <v>33</v>
      </c>
      <c r="Q27" s="8">
        <v>179</v>
      </c>
      <c r="R27" s="8">
        <v>0</v>
      </c>
      <c r="S27" s="8">
        <v>593.978</v>
      </c>
      <c r="U27" s="26" t="s">
        <v>2</v>
      </c>
      <c r="V27" s="28">
        <v>0</v>
      </c>
      <c r="W27" s="28">
        <v>0</v>
      </c>
      <c r="X27" s="28">
        <v>0</v>
      </c>
      <c r="Y27" s="28">
        <v>0</v>
      </c>
      <c r="Z27" s="28">
        <v>973</v>
      </c>
      <c r="AA27" s="28">
        <v>476</v>
      </c>
      <c r="AB27" s="28">
        <v>423</v>
      </c>
      <c r="AC27" s="28">
        <v>582</v>
      </c>
      <c r="AD27" s="28">
        <v>280</v>
      </c>
      <c r="AE27" s="28">
        <v>667</v>
      </c>
      <c r="AF27" s="28">
        <v>294</v>
      </c>
      <c r="AG27" s="28">
        <v>52</v>
      </c>
      <c r="AH27" s="28">
        <v>39</v>
      </c>
      <c r="AI27" s="28">
        <v>84</v>
      </c>
      <c r="AJ27" s="28">
        <v>46</v>
      </c>
      <c r="AK27" s="28">
        <v>14</v>
      </c>
    </row>
    <row r="28" spans="1:37" ht="12">
      <c r="A28" s="5"/>
      <c r="B28" s="5"/>
      <c r="C28" s="4" t="s">
        <v>3</v>
      </c>
      <c r="D28" s="8">
        <v>0</v>
      </c>
      <c r="E28" s="8">
        <v>0</v>
      </c>
      <c r="F28" s="8">
        <v>0</v>
      </c>
      <c r="G28" s="8">
        <v>0</v>
      </c>
      <c r="H28" s="8">
        <v>3</v>
      </c>
      <c r="I28" s="8">
        <v>43</v>
      </c>
      <c r="J28" s="8">
        <v>22</v>
      </c>
      <c r="K28" s="8">
        <v>66</v>
      </c>
      <c r="L28" s="8">
        <v>6</v>
      </c>
      <c r="M28" s="8">
        <v>9</v>
      </c>
      <c r="N28" s="8">
        <v>0</v>
      </c>
      <c r="O28" s="8">
        <v>0</v>
      </c>
      <c r="P28" s="8">
        <v>33</v>
      </c>
      <c r="Q28" s="8">
        <v>179</v>
      </c>
      <c r="R28" s="8">
        <v>0</v>
      </c>
      <c r="S28" s="8">
        <v>593.978</v>
      </c>
      <c r="U28" s="26" t="s">
        <v>3</v>
      </c>
      <c r="V28" s="28">
        <v>0</v>
      </c>
      <c r="W28" s="28">
        <v>0</v>
      </c>
      <c r="X28" s="28">
        <v>0</v>
      </c>
      <c r="Y28" s="28">
        <v>0</v>
      </c>
      <c r="Z28" s="28">
        <v>1100</v>
      </c>
      <c r="AA28" s="28">
        <v>476</v>
      </c>
      <c r="AB28" s="28">
        <v>431</v>
      </c>
      <c r="AC28" s="28">
        <v>583</v>
      </c>
      <c r="AD28" s="28">
        <v>281</v>
      </c>
      <c r="AE28" s="28">
        <v>676</v>
      </c>
      <c r="AF28" s="28">
        <v>294</v>
      </c>
      <c r="AG28" s="28">
        <v>52</v>
      </c>
      <c r="AH28" s="28">
        <v>39</v>
      </c>
      <c r="AI28" s="28">
        <v>84</v>
      </c>
      <c r="AJ28" s="28">
        <v>46</v>
      </c>
      <c r="AK28" s="28">
        <v>14</v>
      </c>
    </row>
    <row r="29" spans="1:37" ht="12">
      <c r="A29" s="5"/>
      <c r="B29" s="5"/>
      <c r="C29" s="4" t="s">
        <v>4</v>
      </c>
      <c r="D29" s="8">
        <v>270952</v>
      </c>
      <c r="E29" s="8">
        <v>242754</v>
      </c>
      <c r="F29" s="8">
        <v>232645</v>
      </c>
      <c r="G29" s="8">
        <v>193281</v>
      </c>
      <c r="H29" s="8">
        <v>194676</v>
      </c>
      <c r="I29" s="8">
        <v>201724</v>
      </c>
      <c r="J29" s="8">
        <v>219282</v>
      </c>
      <c r="K29" s="8">
        <v>220918.944</v>
      </c>
      <c r="L29" s="8">
        <v>242328.24632739</v>
      </c>
      <c r="M29" s="8">
        <v>257461.0816</v>
      </c>
      <c r="N29" s="8">
        <v>267013</v>
      </c>
      <c r="O29" s="8">
        <v>247097.057</v>
      </c>
      <c r="P29" s="8">
        <v>238170.4196</v>
      </c>
      <c r="Q29" s="8">
        <v>217445.06197</v>
      </c>
      <c r="R29" s="8">
        <v>210084.4504</v>
      </c>
      <c r="S29" s="8">
        <v>230148.32737</v>
      </c>
      <c r="U29" s="26" t="s">
        <v>4</v>
      </c>
      <c r="V29" s="28">
        <v>49289</v>
      </c>
      <c r="W29" s="28">
        <v>57491</v>
      </c>
      <c r="X29" s="28">
        <v>52381</v>
      </c>
      <c r="Y29" s="28">
        <v>69148</v>
      </c>
      <c r="Z29" s="28">
        <v>70127</v>
      </c>
      <c r="AA29" s="28">
        <v>68490</v>
      </c>
      <c r="AB29" s="28">
        <v>102273</v>
      </c>
      <c r="AC29" s="28">
        <v>176175.478</v>
      </c>
      <c r="AD29" s="28">
        <v>147672.0849</v>
      </c>
      <c r="AE29" s="28">
        <v>88197.504</v>
      </c>
      <c r="AF29" s="28">
        <v>75148</v>
      </c>
      <c r="AG29" s="28">
        <v>54869.531</v>
      </c>
      <c r="AH29" s="28">
        <v>15906.15347</v>
      </c>
      <c r="AI29" s="28">
        <v>12098.35586</v>
      </c>
      <c r="AJ29" s="28">
        <v>22780.524</v>
      </c>
      <c r="AK29" s="28">
        <v>7288.447</v>
      </c>
    </row>
    <row r="30" spans="4:19" ht="12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3:19" ht="12">
      <c r="C31" s="22">
        <v>1</v>
      </c>
      <c r="D31" s="8">
        <f>SUM(D8:D12)+D16</f>
        <v>0</v>
      </c>
      <c r="E31" s="8">
        <f>SUM(E8:E12)+E16</f>
        <v>0</v>
      </c>
      <c r="F31" s="8">
        <f>SUM(F8:F12)+F16</f>
        <v>0</v>
      </c>
      <c r="G31" s="8">
        <f>SUM(G8:G12)+G16</f>
        <v>0</v>
      </c>
      <c r="H31" s="32">
        <f>(SUM(H8:H12)+H16)/1000</f>
        <v>7.334</v>
      </c>
      <c r="I31" s="32">
        <f aca="true" t="shared" si="0" ref="I31:P31">(SUM(I8:I12)+I16)/1000</f>
        <v>11.162</v>
      </c>
      <c r="J31" s="32">
        <f t="shared" si="0"/>
        <v>10.52</v>
      </c>
      <c r="K31" s="32">
        <f t="shared" si="0"/>
        <v>12.014037</v>
      </c>
      <c r="L31" s="32">
        <f t="shared" si="0"/>
        <v>10.59528154</v>
      </c>
      <c r="M31" s="32">
        <f t="shared" si="0"/>
        <v>9.558802159999999</v>
      </c>
      <c r="N31" s="32">
        <f t="shared" si="0"/>
        <v>9.754</v>
      </c>
      <c r="O31" s="32">
        <f t="shared" si="0"/>
        <v>5.354921999999999</v>
      </c>
      <c r="P31" s="32">
        <f t="shared" si="0"/>
        <v>10.010124</v>
      </c>
      <c r="Q31" s="32">
        <f>(SUM(Q8:Q12)+Q16)/1000</f>
        <v>7.391225970000001</v>
      </c>
      <c r="R31" s="32">
        <f>(SUM(R8:R12)+R16)/1000</f>
        <v>8.333219999999999</v>
      </c>
      <c r="S31" s="32">
        <f>(SUM(S8:S12)+S16)/1000</f>
        <v>8.405031000000001</v>
      </c>
    </row>
    <row r="32" spans="3:19" ht="12">
      <c r="C32" s="22">
        <v>2</v>
      </c>
      <c r="D32" s="8">
        <f>SUM(D13:D15)</f>
        <v>0</v>
      </c>
      <c r="E32" s="8">
        <f>SUM(E13:E15)</f>
        <v>0</v>
      </c>
      <c r="F32" s="8">
        <f>SUM(F13:F15)</f>
        <v>0</v>
      </c>
      <c r="G32" s="8">
        <f>SUM(G13:G15)</f>
        <v>0</v>
      </c>
      <c r="H32" s="32">
        <f aca="true" t="shared" si="1" ref="H32:P32">SUM(H13:H15)/1000</f>
        <v>76.987</v>
      </c>
      <c r="I32" s="32">
        <f t="shared" si="1"/>
        <v>85.578</v>
      </c>
      <c r="J32" s="32">
        <f t="shared" si="1"/>
        <v>95.631</v>
      </c>
      <c r="K32" s="32">
        <f t="shared" si="1"/>
        <v>91.53345999999999</v>
      </c>
      <c r="L32" s="32">
        <f t="shared" si="1"/>
        <v>119.35188067</v>
      </c>
      <c r="M32" s="32">
        <f t="shared" si="1"/>
        <v>140.42303734</v>
      </c>
      <c r="N32" s="32">
        <f t="shared" si="1"/>
        <v>156.964</v>
      </c>
      <c r="O32" s="32">
        <f t="shared" si="1"/>
        <v>144.86810999999997</v>
      </c>
      <c r="P32" s="32">
        <f t="shared" si="1"/>
        <v>129.48759959999998</v>
      </c>
      <c r="Q32" s="32">
        <f>SUM(Q13:Q15)/1000</f>
        <v>123.754832</v>
      </c>
      <c r="R32" s="32">
        <f>SUM(R13:R15)/1000</f>
        <v>119.5526394</v>
      </c>
      <c r="S32" s="32">
        <f>SUM(S13:S15)/1000</f>
        <v>138.0731</v>
      </c>
    </row>
    <row r="33" spans="3:19" ht="12">
      <c r="C33" s="22">
        <v>3</v>
      </c>
      <c r="D33" s="8">
        <f>SUM(D18:D19)</f>
        <v>0</v>
      </c>
      <c r="E33" s="8">
        <f>SUM(E18:E19)</f>
        <v>0</v>
      </c>
      <c r="F33" s="8">
        <f>SUM(F18:F19)</f>
        <v>0</v>
      </c>
      <c r="G33" s="8">
        <f>SUM(G18:G19)</f>
        <v>0</v>
      </c>
      <c r="H33" s="32">
        <f aca="true" t="shared" si="2" ref="H33:P33">SUM(H18:H19)/1000</f>
        <v>11.585</v>
      </c>
      <c r="I33" s="32">
        <f t="shared" si="2"/>
        <v>14.989</v>
      </c>
      <c r="J33" s="32">
        <f t="shared" si="2"/>
        <v>15.737</v>
      </c>
      <c r="K33" s="32">
        <f t="shared" si="2"/>
        <v>26.120860999999998</v>
      </c>
      <c r="L33" s="32">
        <f t="shared" si="2"/>
        <v>28.72056983991684</v>
      </c>
      <c r="M33" s="32">
        <f t="shared" si="2"/>
        <v>31.143869749999997</v>
      </c>
      <c r="N33" s="32">
        <f t="shared" si="2"/>
        <v>25.248</v>
      </c>
      <c r="O33" s="32">
        <f t="shared" si="2"/>
        <v>25.299422</v>
      </c>
      <c r="P33" s="32">
        <f t="shared" si="2"/>
        <v>29.292600999999998</v>
      </c>
      <c r="Q33" s="32">
        <f>SUM(Q18:Q19)/1000</f>
        <v>26.06444</v>
      </c>
      <c r="R33" s="32">
        <f>SUM(R18:R19)/1000</f>
        <v>19.455712</v>
      </c>
      <c r="S33" s="32">
        <f>SUM(S18:S19)/1000</f>
        <v>17.659034</v>
      </c>
    </row>
    <row r="34" spans="3:19" ht="12">
      <c r="C34" s="22">
        <v>4</v>
      </c>
      <c r="D34" s="8">
        <f aca="true" t="shared" si="3" ref="D34:G35">D20</f>
        <v>0</v>
      </c>
      <c r="E34" s="8">
        <f t="shared" si="3"/>
        <v>0</v>
      </c>
      <c r="F34" s="8">
        <f t="shared" si="3"/>
        <v>0</v>
      </c>
      <c r="G34" s="8">
        <f t="shared" si="3"/>
        <v>0</v>
      </c>
      <c r="H34" s="32">
        <f aca="true" t="shared" si="4" ref="H34:P34">H20/1000</f>
        <v>0.299</v>
      </c>
      <c r="I34" s="32">
        <f t="shared" si="4"/>
        <v>0.526</v>
      </c>
      <c r="J34" s="32">
        <f t="shared" si="4"/>
        <v>0.489</v>
      </c>
      <c r="K34" s="32">
        <f t="shared" si="4"/>
        <v>0.524</v>
      </c>
      <c r="L34" s="32">
        <f t="shared" si="4"/>
        <v>0.43</v>
      </c>
      <c r="M34" s="32">
        <f t="shared" si="4"/>
        <v>0.06187835</v>
      </c>
      <c r="N34" s="32">
        <f t="shared" si="4"/>
        <v>0.039</v>
      </c>
      <c r="O34" s="32">
        <f t="shared" si="4"/>
        <v>0.03344</v>
      </c>
      <c r="P34" s="32">
        <f t="shared" si="4"/>
        <v>0.02779</v>
      </c>
      <c r="Q34" s="32">
        <f aca="true" t="shared" si="5" ref="Q34:S35">Q20/1000</f>
        <v>0.02162</v>
      </c>
      <c r="R34" s="32">
        <f t="shared" si="5"/>
        <v>0</v>
      </c>
      <c r="S34" s="32">
        <f t="shared" si="5"/>
        <v>0</v>
      </c>
    </row>
    <row r="35" spans="3:19" ht="12">
      <c r="C35" s="22">
        <v>5</v>
      </c>
      <c r="D35" s="8">
        <f t="shared" si="3"/>
        <v>0</v>
      </c>
      <c r="E35" s="8">
        <f t="shared" si="3"/>
        <v>0</v>
      </c>
      <c r="F35" s="8">
        <f t="shared" si="3"/>
        <v>0</v>
      </c>
      <c r="G35" s="8">
        <f t="shared" si="3"/>
        <v>0</v>
      </c>
      <c r="H35" s="32">
        <f aca="true" t="shared" si="6" ref="H35:P35">H21/1000</f>
        <v>0.892</v>
      </c>
      <c r="I35" s="32">
        <f t="shared" si="6"/>
        <v>0.89</v>
      </c>
      <c r="J35" s="32">
        <f t="shared" si="6"/>
        <v>0.008</v>
      </c>
      <c r="K35" s="32">
        <f t="shared" si="6"/>
        <v>0.047</v>
      </c>
      <c r="L35" s="32">
        <f t="shared" si="6"/>
        <v>0.001</v>
      </c>
      <c r="M35" s="32">
        <f t="shared" si="6"/>
        <v>0.257</v>
      </c>
      <c r="N35" s="32">
        <f t="shared" si="6"/>
        <v>0.134</v>
      </c>
      <c r="O35" s="32">
        <f t="shared" si="6"/>
        <v>0.258</v>
      </c>
      <c r="P35" s="32">
        <f t="shared" si="6"/>
        <v>4.67</v>
      </c>
      <c r="Q35" s="32">
        <f t="shared" si="5"/>
        <v>3.41</v>
      </c>
      <c r="R35" s="32">
        <f t="shared" si="5"/>
        <v>0.476</v>
      </c>
      <c r="S35" s="32">
        <f t="shared" si="5"/>
        <v>1.7705</v>
      </c>
    </row>
    <row r="36" spans="3:19" ht="12">
      <c r="C36" s="22">
        <v>6</v>
      </c>
      <c r="D36" s="8">
        <f>SUM(D22:D24)</f>
        <v>0</v>
      </c>
      <c r="E36" s="8">
        <f>SUM(E22:E24)</f>
        <v>0</v>
      </c>
      <c r="F36" s="8">
        <f>SUM(F22:F24)</f>
        <v>0</v>
      </c>
      <c r="G36" s="8">
        <f>SUM(G22:G24)</f>
        <v>0</v>
      </c>
      <c r="H36" s="32">
        <f aca="true" t="shared" si="7" ref="H36:P36">SUM(H22:H24)/1000</f>
        <v>97.576</v>
      </c>
      <c r="I36" s="32">
        <f t="shared" si="7"/>
        <v>88.536</v>
      </c>
      <c r="J36" s="32">
        <f t="shared" si="7"/>
        <v>96.875</v>
      </c>
      <c r="K36" s="32">
        <f t="shared" si="7"/>
        <v>90.613586</v>
      </c>
      <c r="L36" s="32">
        <f t="shared" si="7"/>
        <v>83.22351427747321</v>
      </c>
      <c r="M36" s="32">
        <f t="shared" si="7"/>
        <v>76.00749397999999</v>
      </c>
      <c r="N36" s="32">
        <f t="shared" si="7"/>
        <v>74.873</v>
      </c>
      <c r="O36" s="32">
        <f t="shared" si="7"/>
        <v>71.28316199999999</v>
      </c>
      <c r="P36" s="32">
        <f t="shared" si="7"/>
        <v>64.649305</v>
      </c>
      <c r="Q36" s="32">
        <f>SUM(Q22:Q24)/1000</f>
        <v>56.623943999999995</v>
      </c>
      <c r="R36" s="32">
        <f>SUM(R22:R24)/1000</f>
        <v>62.266879</v>
      </c>
      <c r="S36" s="32">
        <f>SUM(S22:S24)/1000</f>
        <v>63.64668437</v>
      </c>
    </row>
    <row r="37" spans="3:19" ht="12">
      <c r="C37" s="22">
        <v>7</v>
      </c>
      <c r="D37" s="8">
        <f>SUM(D26:D27)</f>
        <v>0</v>
      </c>
      <c r="E37" s="8">
        <f>SUM(E26:E27)</f>
        <v>0</v>
      </c>
      <c r="F37" s="8">
        <f>SUM(F26:F27)</f>
        <v>0</v>
      </c>
      <c r="G37" s="8">
        <f>SUM(G26:G27)</f>
        <v>0</v>
      </c>
      <c r="H37" s="32">
        <f aca="true" t="shared" si="8" ref="H37:P37">SUM(H26:H27)/1000</f>
        <v>0.003</v>
      </c>
      <c r="I37" s="32">
        <f t="shared" si="8"/>
        <v>0.043</v>
      </c>
      <c r="J37" s="32">
        <f t="shared" si="8"/>
        <v>0.022</v>
      </c>
      <c r="K37" s="32">
        <f t="shared" si="8"/>
        <v>0.066</v>
      </c>
      <c r="L37" s="32">
        <f t="shared" si="8"/>
        <v>0.006</v>
      </c>
      <c r="M37" s="32">
        <f t="shared" si="8"/>
        <v>0.009</v>
      </c>
      <c r="N37" s="32">
        <f t="shared" si="8"/>
        <v>0</v>
      </c>
      <c r="O37" s="32">
        <f t="shared" si="8"/>
        <v>0</v>
      </c>
      <c r="P37" s="32">
        <f t="shared" si="8"/>
        <v>0.033</v>
      </c>
      <c r="Q37" s="32">
        <f>SUM(Q26:Q27)/1000</f>
        <v>0.179</v>
      </c>
      <c r="R37" s="32">
        <f>SUM(R26:R27)/1000</f>
        <v>0</v>
      </c>
      <c r="S37" s="32">
        <f>SUM(S26:S27)/1000</f>
        <v>0.593978</v>
      </c>
    </row>
    <row r="38" spans="3:19" ht="12">
      <c r="C38" s="22">
        <v>8</v>
      </c>
      <c r="D38" s="32">
        <f>D29/1000</f>
        <v>270.952</v>
      </c>
      <c r="E38" s="32">
        <f aca="true" t="shared" si="9" ref="E38:R38">E29/1000</f>
        <v>242.754</v>
      </c>
      <c r="F38" s="32">
        <f t="shared" si="9"/>
        <v>232.645</v>
      </c>
      <c r="G38" s="32">
        <f t="shared" si="9"/>
        <v>193.281</v>
      </c>
      <c r="H38" s="32">
        <f t="shared" si="9"/>
        <v>194.676</v>
      </c>
      <c r="I38" s="32">
        <f t="shared" si="9"/>
        <v>201.724</v>
      </c>
      <c r="J38" s="32">
        <f t="shared" si="9"/>
        <v>219.282</v>
      </c>
      <c r="K38" s="32">
        <f t="shared" si="9"/>
        <v>220.91894399999998</v>
      </c>
      <c r="L38" s="32">
        <f t="shared" si="9"/>
        <v>242.32824632739</v>
      </c>
      <c r="M38" s="32">
        <f t="shared" si="9"/>
        <v>257.4610816</v>
      </c>
      <c r="N38" s="32">
        <f t="shared" si="9"/>
        <v>267.013</v>
      </c>
      <c r="O38" s="32">
        <f t="shared" si="9"/>
        <v>247.097057</v>
      </c>
      <c r="P38" s="32">
        <f t="shared" si="9"/>
        <v>238.1704196</v>
      </c>
      <c r="Q38" s="32">
        <f t="shared" si="9"/>
        <v>217.44506197</v>
      </c>
      <c r="R38" s="32">
        <f t="shared" si="9"/>
        <v>210.0844504</v>
      </c>
      <c r="S38" s="32">
        <f>S29/1000</f>
        <v>230.14832737</v>
      </c>
    </row>
    <row r="40" spans="4:19" ht="12">
      <c r="D40" s="24"/>
      <c r="E40" s="24"/>
      <c r="F40" s="24"/>
      <c r="G40" s="24"/>
      <c r="H40" s="23">
        <f>H31-'Tab 75'!K8</f>
        <v>0</v>
      </c>
      <c r="I40" s="23">
        <f>I31-'Tab 75'!L8</f>
        <v>0</v>
      </c>
      <c r="J40" s="23">
        <f>J31-'Tab 75'!M8</f>
        <v>0</v>
      </c>
      <c r="K40" s="23">
        <f>K31-'Tab 75'!N8</f>
        <v>0</v>
      </c>
      <c r="L40" s="23">
        <f>L31-'Tab 75'!O8</f>
        <v>0</v>
      </c>
      <c r="M40" s="23">
        <f>M31-'Tab 75'!P8</f>
        <v>0</v>
      </c>
      <c r="N40" s="23">
        <f>N31-'Tab 75'!Q8</f>
        <v>-0.0001409999999992806</v>
      </c>
      <c r="O40" s="23">
        <f>O31-'Tab 75'!R8</f>
        <v>0</v>
      </c>
      <c r="P40" s="23">
        <f>P31-'Tab 75'!S8</f>
        <v>0</v>
      </c>
      <c r="Q40" s="23">
        <f>Q31-'Tab 75'!T8</f>
        <v>0</v>
      </c>
      <c r="R40" s="23">
        <f>R31-'Tab 75'!U8</f>
        <v>0</v>
      </c>
      <c r="S40" s="23">
        <f>S31-'Tab 75'!V8</f>
        <v>0</v>
      </c>
    </row>
    <row r="41" spans="8:19" ht="12">
      <c r="H41" s="23">
        <f>H32-'Tab 75'!K9</f>
        <v>0</v>
      </c>
      <c r="I41" s="23">
        <f>I32-'Tab 75'!L9</f>
        <v>0</v>
      </c>
      <c r="J41" s="23">
        <f>J32-'Tab 75'!M9</f>
        <v>0</v>
      </c>
      <c r="K41" s="23">
        <f>K32-'Tab 75'!N9</f>
        <v>0</v>
      </c>
      <c r="L41" s="23">
        <f>L32-'Tab 75'!O9</f>
        <v>0</v>
      </c>
      <c r="M41" s="23">
        <f>M32-'Tab 75'!P9</f>
        <v>0</v>
      </c>
      <c r="N41" s="23">
        <f>N32-'Tab 75'!Q9</f>
        <v>-0.0004619999999988522</v>
      </c>
      <c r="O41" s="23">
        <f>O32-'Tab 75'!R9</f>
        <v>1.399999689510878E-07</v>
      </c>
      <c r="P41" s="23">
        <f>P32-'Tab 75'!S9</f>
        <v>-1.0000036354540498E-08</v>
      </c>
      <c r="Q41" s="23">
        <f>Q32-'Tab 75'!T9</f>
        <v>0</v>
      </c>
      <c r="R41" s="23">
        <f>R32-'Tab 75'!U9</f>
        <v>0</v>
      </c>
      <c r="S41" s="23">
        <f>S32-'Tab 75'!V9</f>
        <v>0</v>
      </c>
    </row>
    <row r="42" spans="8:19" ht="12">
      <c r="H42" s="23">
        <f>H33-'Tab 75'!K10</f>
        <v>0</v>
      </c>
      <c r="I42" s="23">
        <f>I33-'Tab 75'!L10</f>
        <v>0</v>
      </c>
      <c r="J42" s="23">
        <f>J33-'Tab 75'!M10</f>
        <v>0</v>
      </c>
      <c r="K42" s="23">
        <f>K33-'Tab 75'!N10</f>
        <v>0</v>
      </c>
      <c r="L42" s="23">
        <f>L33-'Tab 75'!O10</f>
        <v>0</v>
      </c>
      <c r="M42" s="23">
        <f>M33-'Tab 75'!P10</f>
        <v>0</v>
      </c>
      <c r="N42" s="23">
        <f>N33-'Tab 75'!Q10</f>
        <v>-8.39999999975305E-05</v>
      </c>
      <c r="O42" s="23">
        <f>O33-'Tab 75'!R10</f>
        <v>0</v>
      </c>
      <c r="P42" s="23">
        <f>P33-'Tab 75'!S10</f>
        <v>0</v>
      </c>
      <c r="Q42" s="23">
        <f>Q33-'Tab 75'!T10</f>
        <v>0</v>
      </c>
      <c r="R42" s="23">
        <f>R33-'Tab 75'!U10</f>
        <v>0</v>
      </c>
      <c r="S42" s="23">
        <f>S33-'Tab 75'!V10</f>
        <v>0</v>
      </c>
    </row>
    <row r="43" spans="8:19" ht="12">
      <c r="H43" s="23">
        <f>H34-'Tab 75'!K11</f>
        <v>0</v>
      </c>
      <c r="I43" s="23">
        <f>I34-'Tab 75'!L11</f>
        <v>0</v>
      </c>
      <c r="J43" s="23">
        <f>J34-'Tab 75'!M11</f>
        <v>0</v>
      </c>
      <c r="K43" s="23">
        <f>K34-'Tab 75'!N11</f>
        <v>0</v>
      </c>
      <c r="L43" s="23">
        <f>L34-'Tab 75'!O11</f>
        <v>0</v>
      </c>
      <c r="M43" s="23">
        <f>M34-'Tab 75'!P11</f>
        <v>0</v>
      </c>
      <c r="N43" s="23">
        <f>N34-'Tab 75'!Q11</f>
        <v>-0.00019100000000000367</v>
      </c>
      <c r="O43" s="23">
        <f>O34-'Tab 75'!R11</f>
        <v>0</v>
      </c>
      <c r="P43" s="23">
        <f>P34-'Tab 75'!S11</f>
        <v>0</v>
      </c>
      <c r="Q43" s="23">
        <f>Q34-'Tab 75'!T11</f>
        <v>0</v>
      </c>
      <c r="R43" s="23">
        <f>R34-'Tab 75'!U11</f>
        <v>0</v>
      </c>
      <c r="S43" s="23">
        <f>S34-'Tab 75'!V11</f>
        <v>0</v>
      </c>
    </row>
    <row r="44" spans="8:19" ht="12">
      <c r="H44" s="23">
        <f>H35-'Tab 75'!K12</f>
        <v>0</v>
      </c>
      <c r="I44" s="23">
        <f>I35-'Tab 75'!L12</f>
        <v>0</v>
      </c>
      <c r="J44" s="23">
        <f>J35-'Tab 75'!M12</f>
        <v>0</v>
      </c>
      <c r="K44" s="23">
        <f>K35-'Tab 75'!N12</f>
        <v>0</v>
      </c>
      <c r="L44" s="23">
        <f>L35-'Tab 75'!O12</f>
        <v>0</v>
      </c>
      <c r="M44" s="23">
        <f>M35-'Tab 75'!P12</f>
        <v>0</v>
      </c>
      <c r="N44" s="23">
        <f>N35-'Tab 75'!Q12</f>
        <v>0</v>
      </c>
      <c r="O44" s="23">
        <f>O35-'Tab 75'!R12</f>
        <v>0</v>
      </c>
      <c r="P44" s="23">
        <f>P35-'Tab 75'!S12</f>
        <v>0</v>
      </c>
      <c r="Q44" s="23">
        <f>Q35-'Tab 75'!T12</f>
        <v>0</v>
      </c>
      <c r="R44" s="23">
        <f>R35-'Tab 75'!U12</f>
        <v>0</v>
      </c>
      <c r="S44" s="23">
        <f>S35-'Tab 75'!V12</f>
        <v>0</v>
      </c>
    </row>
    <row r="45" spans="8:19" ht="12">
      <c r="H45" s="23">
        <f>H36-'Tab 75'!K13</f>
        <v>0</v>
      </c>
      <c r="I45" s="23">
        <f>I36-'Tab 75'!L13</f>
        <v>0</v>
      </c>
      <c r="J45" s="23">
        <f>J36-'Tab 75'!M13</f>
        <v>0</v>
      </c>
      <c r="K45" s="23">
        <f>K36-'Tab 75'!N13</f>
        <v>0</v>
      </c>
      <c r="L45" s="23">
        <f>L36-'Tab 75'!O13</f>
        <v>0</v>
      </c>
      <c r="M45" s="23">
        <f>M36-'Tab 75'!P13</f>
        <v>0</v>
      </c>
      <c r="N45" s="23">
        <f>N36-'Tab 75'!Q13</f>
        <v>-5.099999999913507E-05</v>
      </c>
      <c r="O45" s="23">
        <f>O36-'Tab 75'!R13</f>
        <v>-7.500000123172867E-07</v>
      </c>
      <c r="P45" s="23">
        <f>P36-'Tab 75'!S13</f>
        <v>0</v>
      </c>
      <c r="Q45" s="23">
        <f>Q36-'Tab 75'!T13</f>
        <v>0</v>
      </c>
      <c r="R45" s="23">
        <f>R36-'Tab 75'!U13</f>
        <v>0</v>
      </c>
      <c r="S45" s="23">
        <f>S36-'Tab 75'!V13</f>
        <v>0</v>
      </c>
    </row>
    <row r="46" spans="8:19" ht="12">
      <c r="H46" s="23">
        <f>H37-'Tab 75'!K14</f>
        <v>0</v>
      </c>
      <c r="I46" s="23">
        <f>I37-'Tab 75'!L14</f>
        <v>0</v>
      </c>
      <c r="J46" s="23">
        <f>J37-'Tab 75'!M14</f>
        <v>0</v>
      </c>
      <c r="K46" s="23">
        <f>K37-'Tab 75'!N14</f>
        <v>0</v>
      </c>
      <c r="L46" s="23">
        <f>L37-'Tab 75'!O14</f>
        <v>0</v>
      </c>
      <c r="M46" s="23">
        <f>M37-'Tab 75'!P14</f>
        <v>0</v>
      </c>
      <c r="N46" s="23">
        <f>N37-'Tab 75'!Q14</f>
        <v>0</v>
      </c>
      <c r="O46" s="23">
        <f>O37-'Tab 75'!R14</f>
        <v>0</v>
      </c>
      <c r="P46" s="23">
        <f>P37-'Tab 75'!S14</f>
        <v>0</v>
      </c>
      <c r="Q46" s="23">
        <f>Q37-'Tab 75'!T14</f>
        <v>0</v>
      </c>
      <c r="R46" s="23">
        <f>R37-'Tab 75'!U14</f>
        <v>0</v>
      </c>
      <c r="S46" s="23">
        <f>S37-'Tab 75'!V14</f>
        <v>0</v>
      </c>
    </row>
    <row r="47" spans="8:19" ht="12">
      <c r="H47" s="23">
        <f>H38-'Tab 75'!K16</f>
        <v>0</v>
      </c>
      <c r="I47" s="23">
        <f>I38-'Tab 75'!L16</f>
        <v>0</v>
      </c>
      <c r="J47" s="23">
        <f>J38-'Tab 75'!M16</f>
        <v>0</v>
      </c>
      <c r="K47" s="23">
        <f>K38-'Tab 75'!N16</f>
        <v>0</v>
      </c>
      <c r="L47" s="23">
        <f>L38-'Tab 75'!O16</f>
        <v>0</v>
      </c>
      <c r="M47" s="23">
        <f>M38-'Tab 75'!P16</f>
        <v>1.9999959022243274E-08</v>
      </c>
      <c r="N47" s="23">
        <f>N38-'Tab 75'!Q16</f>
        <v>7.099999999127249E-05</v>
      </c>
      <c r="O47" s="23">
        <f>O38-'Tab 75'!R16</f>
        <v>3.9000002516331733E-07</v>
      </c>
      <c r="P47" s="23">
        <f>P38-'Tab 75'!S16</f>
        <v>-1.0000007932831068E-08</v>
      </c>
      <c r="Q47" s="23">
        <f>Q38-'Tab 75'!T16</f>
        <v>0</v>
      </c>
      <c r="R47" s="23">
        <f>R38-'Tab 75'!U16</f>
        <v>0</v>
      </c>
      <c r="S47" s="23">
        <f>S38-'Tab 75'!V16</f>
        <v>0</v>
      </c>
    </row>
  </sheetData>
  <sheetProtection/>
  <hyperlinks>
    <hyperlink ref="C1" r:id="rId1" display="[001748] Capital expenditure, by service and economic category (£ thousand) (Welsh UAs, service)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Assembly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kellyf</dc:creator>
  <cp:keywords/>
  <dc:description/>
  <cp:lastModifiedBy>Jeremy Spencer</cp:lastModifiedBy>
  <cp:lastPrinted>2011-10-13T13:26:34Z</cp:lastPrinted>
  <dcterms:created xsi:type="dcterms:W3CDTF">2010-10-19T14:34:11Z</dcterms:created>
  <dcterms:modified xsi:type="dcterms:W3CDTF">2013-01-11T22:12:44Z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A3844216</vt:lpwstr>
  </property>
  <property fmtid="{D5CDD505-2E9C-101B-9397-08002B2CF9AE}" pid="3" name="Objective-Title">
    <vt:lpwstr>Data Request for Hal Pawson Table 75 (data for UK Housing Review) October 2012</vt:lpwstr>
  </property>
  <property fmtid="{D5CDD505-2E9C-101B-9397-08002B2CF9AE}" pid="4" name="Objective-Comment">
    <vt:lpwstr/>
  </property>
  <property fmtid="{D5CDD505-2E9C-101B-9397-08002B2CF9AE}" pid="5" name="Objective-CreationStamp">
    <vt:filetime>2012-10-17T14:19:53Z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2012-10-17T14:33:40Z</vt:filetime>
  </property>
  <property fmtid="{D5CDD505-2E9C-101B-9397-08002B2CF9AE}" pid="10" name="Objective-Owner">
    <vt:lpwstr>David, Judith (SPF&amp;P - KAS)</vt:lpwstr>
  </property>
  <property fmtid="{D5CDD505-2E9C-101B-9397-08002B2CF9AE}" pid="11" name="Objective-Path">
    <vt:lpwstr>Objective Global Folder:Corporate File Plan:INFORMATION &amp; SYSTEM MANAGEMENT:Information Management:Information &amp; System Management - Requests for Recorded Information:Statistical Directorate - Housing - 2012-2013 - External:</vt:lpwstr>
  </property>
  <property fmtid="{D5CDD505-2E9C-101B-9397-08002B2CF9AE}" pid="12" name="Objective-Parent">
    <vt:lpwstr>Statistical Directorate - Housing - 2012-2013 - External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>Version 2</vt:lpwstr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Language [system]">
    <vt:lpwstr>English (eng)</vt:lpwstr>
  </property>
  <property fmtid="{D5CDD505-2E9C-101B-9397-08002B2CF9AE}" pid="21" name="Objective-Date Acquired [system]">
    <vt:filetime>2012-10-16T23:00:00Z</vt:filetime>
  </property>
  <property fmtid="{D5CDD505-2E9C-101B-9397-08002B2CF9AE}" pid="22" name="Objective-What to Keep [system]">
    <vt:lpwstr>No</vt:lpwstr>
  </property>
  <property fmtid="{D5CDD505-2E9C-101B-9397-08002B2CF9AE}" pid="23" name="Objective-Official Translation [system]">
    <vt:lpwstr/>
  </property>
</Properties>
</file>